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" windowWidth="18870" windowHeight="10965" activeTab="0"/>
  </bookViews>
  <sheets>
    <sheet name="Race No.2" sheetId="1" r:id="rId1"/>
    <sheet name="Race No.1" sheetId="2" r:id="rId2"/>
    <sheet name="2012年間成績" sheetId="3" r:id="rId3"/>
    <sheet name="NSYC Rating 2013 ver.1.0" sheetId="4" r:id="rId4"/>
  </sheets>
  <definedNames/>
  <calcPr fullCalcOnLoad="1"/>
</workbook>
</file>

<file path=xl/sharedStrings.xml><?xml version="1.0" encoding="utf-8"?>
<sst xmlns="http://schemas.openxmlformats.org/spreadsheetml/2006/main" count="266" uniqueCount="167">
  <si>
    <t>No</t>
  </si>
  <si>
    <t>艇　　　種</t>
  </si>
  <si>
    <t>艇　　長</t>
  </si>
  <si>
    <t>到着時刻</t>
  </si>
  <si>
    <t>所要時間(S)</t>
  </si>
  <si>
    <t>スタート時刻</t>
  </si>
  <si>
    <t>修正時間(S)</t>
  </si>
  <si>
    <t>着順</t>
  </si>
  <si>
    <t>確順</t>
  </si>
  <si>
    <t>HOYO</t>
  </si>
  <si>
    <t>アルファルドⅣ</t>
  </si>
  <si>
    <t>Sylphide</t>
  </si>
  <si>
    <t>GS343</t>
  </si>
  <si>
    <t>YAMAHA 31S</t>
  </si>
  <si>
    <t>point</t>
  </si>
  <si>
    <t>total</t>
  </si>
  <si>
    <t>艇　　名</t>
  </si>
  <si>
    <t>艇　　種</t>
  </si>
  <si>
    <t>WindwordAQ</t>
  </si>
  <si>
    <t>AKEMI</t>
  </si>
  <si>
    <t>年間総得点</t>
  </si>
  <si>
    <t>GPH</t>
  </si>
  <si>
    <t>YAMAHA 29</t>
  </si>
  <si>
    <t>Elliott 26</t>
  </si>
  <si>
    <t>Melges 30</t>
  </si>
  <si>
    <t>Sea Sparrow 2</t>
  </si>
  <si>
    <t>TAKANE R&amp;C</t>
  </si>
  <si>
    <t>ST 34</t>
  </si>
  <si>
    <t>レース参加数</t>
  </si>
  <si>
    <t>レース平均得点</t>
  </si>
  <si>
    <t>年間　 順位</t>
  </si>
  <si>
    <t>SERAINA</t>
  </si>
  <si>
    <t>SERANA</t>
  </si>
  <si>
    <t>YAMAHA 30I</t>
  </si>
  <si>
    <t>Owl Moon</t>
  </si>
  <si>
    <t>Emily 30</t>
  </si>
  <si>
    <t>Bavaria 32</t>
  </si>
  <si>
    <t xml:space="preserve">  Date  Race No.</t>
  </si>
  <si>
    <t>HOYO II</t>
  </si>
  <si>
    <t xml:space="preserve">Melges 24 </t>
  </si>
  <si>
    <t>船　　　名</t>
  </si>
  <si>
    <t>TMF</t>
  </si>
  <si>
    <t>TAKANE R&amp;C</t>
  </si>
  <si>
    <t>ST34</t>
  </si>
  <si>
    <t>神田　純</t>
  </si>
  <si>
    <t>Farr 40</t>
  </si>
  <si>
    <t>Native Dancer</t>
  </si>
  <si>
    <t>異邦人</t>
  </si>
  <si>
    <t>***</t>
  </si>
  <si>
    <t>風向・風速：</t>
  </si>
  <si>
    <t>得点</t>
  </si>
  <si>
    <t>アルファルド４</t>
  </si>
  <si>
    <t>GS34</t>
  </si>
  <si>
    <t>Ｓｙｌｐｈｉｄｅ</t>
  </si>
  <si>
    <t>YAMAHA 31S</t>
  </si>
  <si>
    <t>HOYO II</t>
  </si>
  <si>
    <t>Melges 24</t>
  </si>
  <si>
    <t>原田　隆</t>
  </si>
  <si>
    <t>YAMAHA 29</t>
  </si>
  <si>
    <t>荒木　昌宏</t>
  </si>
  <si>
    <t>GPH</t>
  </si>
  <si>
    <t>岩渕　牧男</t>
  </si>
  <si>
    <t>SERAINA</t>
  </si>
  <si>
    <t>YAMAHA 30I</t>
  </si>
  <si>
    <t>DNF</t>
  </si>
  <si>
    <t>森下　勇示</t>
  </si>
  <si>
    <t>BONITA</t>
  </si>
  <si>
    <t>J24</t>
  </si>
  <si>
    <t>WINDWORD 3</t>
  </si>
  <si>
    <t>Platu 25</t>
  </si>
  <si>
    <t>YAMAHA 30CRS</t>
  </si>
  <si>
    <t>Windword 3</t>
  </si>
  <si>
    <t>Platu 25</t>
  </si>
  <si>
    <t>WENDY</t>
  </si>
  <si>
    <t>DON</t>
  </si>
  <si>
    <t>Hunter 30</t>
  </si>
  <si>
    <t xml:space="preserve"> Native Dancer F4</t>
  </si>
  <si>
    <t>Name</t>
  </si>
  <si>
    <t xml:space="preserve">  Type</t>
  </si>
  <si>
    <t>[R]値</t>
  </si>
  <si>
    <t>GPH base</t>
  </si>
  <si>
    <t>C2</t>
  </si>
  <si>
    <t>C3</t>
  </si>
  <si>
    <t>C4</t>
  </si>
  <si>
    <t>WINDWORD AQ</t>
  </si>
  <si>
    <t>SYLPHIDE</t>
  </si>
  <si>
    <t>YA31S　</t>
  </si>
  <si>
    <t>MORNING CLOUD</t>
  </si>
  <si>
    <t>Bavaria 32</t>
  </si>
  <si>
    <t>アルファルド４</t>
  </si>
  <si>
    <t>GS343　</t>
  </si>
  <si>
    <t>PROGRESSO II</t>
  </si>
  <si>
    <t>Beneteau First 35.7</t>
  </si>
  <si>
    <t>SEAGULL III</t>
  </si>
  <si>
    <t xml:space="preserve">X-35      </t>
  </si>
  <si>
    <t>雪風</t>
  </si>
  <si>
    <t>Oceanis 34</t>
  </si>
  <si>
    <t>白鯨</t>
  </si>
  <si>
    <t>Sprint 108</t>
  </si>
  <si>
    <t>みずねずみ</t>
  </si>
  <si>
    <t>Sigma 400</t>
  </si>
  <si>
    <t>コース：　S－三重平瀬－F　</t>
  </si>
  <si>
    <t>距　離 ： 9マイル</t>
  </si>
  <si>
    <t>MORNING CLOUD</t>
  </si>
  <si>
    <t>AKEMI</t>
  </si>
  <si>
    <t>CHITA 27</t>
  </si>
  <si>
    <t>A : 実際の得点</t>
  </si>
  <si>
    <t>B : 1位＝10ポイントとして換算した得点</t>
  </si>
  <si>
    <t>****平均得点計算****</t>
  </si>
  <si>
    <t xml:space="preserve">  ***  　2013 NSYC クラブレース年間成績表　  ***      </t>
  </si>
  <si>
    <t>Feb.10</t>
  </si>
  <si>
    <t>NSYC 2013 クラブレース成績表　　Race No. 1***</t>
  </si>
  <si>
    <t>2013.2.10</t>
  </si>
  <si>
    <t>N 2～3 m/s</t>
  </si>
  <si>
    <t>森</t>
  </si>
  <si>
    <t>大曲</t>
  </si>
  <si>
    <t>TL</t>
  </si>
  <si>
    <t>No.</t>
  </si>
  <si>
    <t>LOA (m)</t>
  </si>
  <si>
    <t>LOA (ft)</t>
  </si>
  <si>
    <t>Year of Built</t>
  </si>
  <si>
    <t>C1</t>
  </si>
  <si>
    <t xml:space="preserve">C5 </t>
  </si>
  <si>
    <t>COPF 2013.03A</t>
  </si>
  <si>
    <t>GPH 2013.03A</t>
  </si>
  <si>
    <t>TMF  2013.03A</t>
  </si>
  <si>
    <t>HOYO II</t>
  </si>
  <si>
    <t>Melges 24</t>
  </si>
  <si>
    <t>BONITA</t>
  </si>
  <si>
    <t>J24</t>
  </si>
  <si>
    <t>Elliott780</t>
  </si>
  <si>
    <t>Chita 27</t>
  </si>
  <si>
    <t>WENDY</t>
  </si>
  <si>
    <t>YA30CRS</t>
  </si>
  <si>
    <t>SEA SPARROW 2</t>
  </si>
  <si>
    <t>Melges 30</t>
  </si>
  <si>
    <t>TAKANE R&amp;C</t>
  </si>
  <si>
    <t xml:space="preserve">ST34   </t>
  </si>
  <si>
    <t>Native Dancer F4</t>
  </si>
  <si>
    <t>Farr40</t>
  </si>
  <si>
    <t>average</t>
  </si>
  <si>
    <t>あけみ</t>
  </si>
  <si>
    <t>YA29</t>
  </si>
  <si>
    <t>Owl Moon</t>
  </si>
  <si>
    <t>Emily 30</t>
  </si>
  <si>
    <t>SERAINA</t>
  </si>
  <si>
    <t>YA30 I</t>
  </si>
  <si>
    <t>DON</t>
  </si>
  <si>
    <t>Hunter 30</t>
  </si>
  <si>
    <t>* あけみ以下はは有効データ数が少ないのでaverageに含めず</t>
  </si>
  <si>
    <t>*平均値から20％以上隔たる異常データは除外して評価</t>
  </si>
  <si>
    <t xml:space="preserve">  NSYC Rating - COPF 2013  Ver. 1.0  </t>
  </si>
  <si>
    <t xml:space="preserve"> （ ver.03A  ver.03の数値に1レース･データの艇および特殊船型艇の数値調整を加える）</t>
  </si>
  <si>
    <t>NSYC 2013 クラブレース成績表　　Race No. 2 ***</t>
  </si>
  <si>
    <t>2013.3.10</t>
  </si>
  <si>
    <t>Sea Sparrow 2</t>
  </si>
  <si>
    <t>WINDWORD AQ</t>
  </si>
  <si>
    <t>Elliott 780</t>
  </si>
  <si>
    <t>国崎</t>
  </si>
  <si>
    <t>コース：　S－伊王平瀬－F　</t>
  </si>
  <si>
    <t>距　離 ： ５マイル</t>
  </si>
  <si>
    <t>SW 4～5 m/s</t>
  </si>
  <si>
    <t>住吉</t>
  </si>
  <si>
    <t>最上　修</t>
  </si>
  <si>
    <t>Ｍａｒｃｈ 10, 2013</t>
  </si>
  <si>
    <t>Mar.10</t>
  </si>
  <si>
    <t>田口　林次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</si>
</sst>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m/d"/>
    <numFmt numFmtId="179" formatCode="0.000_ "/>
    <numFmt numFmtId="180" formatCode="0.000_);[Red]\(0.000\)"/>
    <numFmt numFmtId="181" formatCode="0_);[Red]\(0\)"/>
    <numFmt numFmtId="182" formatCode="0.0_ 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/>
    </xf>
    <xf numFmtId="177" fontId="2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0" fillId="0" borderId="0" xfId="0" applyNumberFormat="1" applyBorder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vertical="center"/>
    </xf>
    <xf numFmtId="179" fontId="2" fillId="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79" fontId="3" fillId="0" borderId="0" xfId="0" applyNumberFormat="1" applyFont="1" applyAlignment="1">
      <alignment/>
    </xf>
    <xf numFmtId="182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83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9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3" borderId="0" xfId="0" applyNumberFormat="1" applyFont="1" applyFill="1" applyAlignment="1">
      <alignment horizontal="center" vertical="center"/>
    </xf>
    <xf numFmtId="177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vertical="center" wrapText="1"/>
    </xf>
    <xf numFmtId="179" fontId="3" fillId="0" borderId="0" xfId="0" applyNumberFormat="1" applyFont="1" applyAlignment="1">
      <alignment/>
    </xf>
    <xf numFmtId="179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/>
    </xf>
    <xf numFmtId="179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9" fontId="4" fillId="3" borderId="0" xfId="0" applyNumberFormat="1" applyFont="1" applyFill="1" applyAlignment="1">
      <alignment horizontal="center"/>
    </xf>
    <xf numFmtId="179" fontId="4" fillId="3" borderId="0" xfId="0" applyNumberFormat="1" applyFont="1" applyFill="1" applyAlignment="1">
      <alignment/>
    </xf>
    <xf numFmtId="179" fontId="4" fillId="3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180" fontId="2" fillId="2" borderId="0" xfId="0" applyNumberFormat="1" applyFont="1" applyFill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5.625" style="45" customWidth="1"/>
    <col min="2" max="2" width="2.125" style="40" customWidth="1"/>
    <col min="3" max="4" width="15.625" style="40" customWidth="1"/>
    <col min="5" max="5" width="15.375" style="40" bestFit="1" customWidth="1"/>
    <col min="6" max="6" width="10.625" style="45" customWidth="1"/>
    <col min="7" max="7" width="10.625" style="43" customWidth="1"/>
    <col min="8" max="10" width="10.625" style="45" customWidth="1"/>
    <col min="11" max="13" width="5.625" style="45" customWidth="1"/>
    <col min="14" max="14" width="5.625" style="40" customWidth="1"/>
    <col min="15" max="16384" width="9.00390625" style="40" customWidth="1"/>
  </cols>
  <sheetData>
    <row r="2" spans="1:13" s="36" customFormat="1" ht="13.5" customHeight="1">
      <c r="A2" s="4" t="s">
        <v>48</v>
      </c>
      <c r="B2" s="34"/>
      <c r="C2" s="34" t="s">
        <v>153</v>
      </c>
      <c r="D2" s="34"/>
      <c r="E2" s="34"/>
      <c r="F2" s="15"/>
      <c r="G2" s="106"/>
      <c r="H2" s="4"/>
      <c r="I2" s="4"/>
      <c r="J2" s="15"/>
      <c r="K2" s="4"/>
      <c r="L2" s="48" t="s">
        <v>154</v>
      </c>
      <c r="M2" s="4"/>
    </row>
    <row r="3" spans="1:13" ht="13.5" customHeight="1">
      <c r="A3" s="2"/>
      <c r="B3" s="37" t="s">
        <v>159</v>
      </c>
      <c r="C3" s="37"/>
      <c r="D3" s="37"/>
      <c r="E3" s="37" t="s">
        <v>160</v>
      </c>
      <c r="F3" s="14"/>
      <c r="G3" s="107" t="s">
        <v>5</v>
      </c>
      <c r="H3" s="39">
        <v>0.4166666666666667</v>
      </c>
      <c r="I3" s="2" t="s">
        <v>49</v>
      </c>
      <c r="J3" s="14" t="s">
        <v>161</v>
      </c>
      <c r="K3" s="2"/>
      <c r="L3" s="2"/>
      <c r="M3" s="2"/>
    </row>
    <row r="4" spans="1:13" ht="13.5" customHeight="1">
      <c r="A4" s="3" t="s">
        <v>0</v>
      </c>
      <c r="B4" s="41"/>
      <c r="C4" s="41" t="s">
        <v>40</v>
      </c>
      <c r="D4" s="41" t="s">
        <v>1</v>
      </c>
      <c r="E4" s="41" t="s">
        <v>2</v>
      </c>
      <c r="F4" s="21" t="s">
        <v>60</v>
      </c>
      <c r="G4" s="108" t="s">
        <v>41</v>
      </c>
      <c r="H4" s="3" t="s">
        <v>3</v>
      </c>
      <c r="I4" s="3" t="s">
        <v>4</v>
      </c>
      <c r="J4" s="21" t="s">
        <v>6</v>
      </c>
      <c r="K4" s="3" t="s">
        <v>7</v>
      </c>
      <c r="L4" s="3" t="s">
        <v>8</v>
      </c>
      <c r="M4" s="3" t="s">
        <v>50</v>
      </c>
    </row>
    <row r="5" spans="1:13" ht="13.5" customHeight="1">
      <c r="A5" s="45">
        <v>1</v>
      </c>
      <c r="B5" s="37"/>
      <c r="C5" s="37" t="s">
        <v>62</v>
      </c>
      <c r="D5" s="37" t="s">
        <v>63</v>
      </c>
      <c r="E5" s="37" t="s">
        <v>44</v>
      </c>
      <c r="F5" s="14">
        <v>797</v>
      </c>
      <c r="G5" s="107">
        <v>0.816</v>
      </c>
      <c r="H5" s="44">
        <v>0.46579861111111115</v>
      </c>
      <c r="I5" s="45">
        <v>4245</v>
      </c>
      <c r="J5" s="45">
        <v>3464</v>
      </c>
      <c r="K5" s="45">
        <v>6</v>
      </c>
      <c r="L5" s="45">
        <v>1</v>
      </c>
      <c r="M5" s="45">
        <v>6</v>
      </c>
    </row>
    <row r="6" spans="1:13" ht="13.5" customHeight="1">
      <c r="A6" s="45">
        <v>2</v>
      </c>
      <c r="C6" s="40" t="s">
        <v>51</v>
      </c>
      <c r="D6" s="40" t="s">
        <v>52</v>
      </c>
      <c r="E6" s="40" t="s">
        <v>166</v>
      </c>
      <c r="F6" s="20">
        <v>655</v>
      </c>
      <c r="G6" s="43">
        <v>0.993</v>
      </c>
      <c r="H6" s="44">
        <v>0.4570601851851852</v>
      </c>
      <c r="I6" s="45">
        <v>3490</v>
      </c>
      <c r="J6" s="45">
        <v>3466</v>
      </c>
      <c r="K6" s="45">
        <v>2</v>
      </c>
      <c r="L6" s="45">
        <v>2</v>
      </c>
      <c r="M6" s="45">
        <v>5</v>
      </c>
    </row>
    <row r="7" spans="1:13" ht="12">
      <c r="A7" s="45">
        <v>3</v>
      </c>
      <c r="C7" s="40" t="s">
        <v>156</v>
      </c>
      <c r="D7" s="40" t="s">
        <v>157</v>
      </c>
      <c r="E7" s="40" t="s">
        <v>65</v>
      </c>
      <c r="F7" s="45">
        <v>615</v>
      </c>
      <c r="G7" s="43">
        <v>0.996</v>
      </c>
      <c r="H7" s="44">
        <v>0.4575</v>
      </c>
      <c r="I7" s="45">
        <v>3528</v>
      </c>
      <c r="J7" s="20">
        <v>3514</v>
      </c>
      <c r="K7" s="45">
        <v>3</v>
      </c>
      <c r="L7" s="45">
        <v>3</v>
      </c>
      <c r="M7" s="45">
        <v>4</v>
      </c>
    </row>
    <row r="8" spans="1:13" ht="13.5" customHeight="1">
      <c r="A8" s="45">
        <v>4</v>
      </c>
      <c r="C8" s="40" t="s">
        <v>53</v>
      </c>
      <c r="D8" s="40" t="s">
        <v>54</v>
      </c>
      <c r="E8" s="40" t="s">
        <v>163</v>
      </c>
      <c r="F8" s="45">
        <v>651</v>
      </c>
      <c r="G8" s="43">
        <v>0.998</v>
      </c>
      <c r="H8" s="44">
        <v>0.4578356481481482</v>
      </c>
      <c r="I8" s="47">
        <v>3557</v>
      </c>
      <c r="J8" s="47">
        <v>3550</v>
      </c>
      <c r="K8" s="47">
        <v>4</v>
      </c>
      <c r="L8" s="45">
        <v>4</v>
      </c>
      <c r="M8" s="45">
        <v>3</v>
      </c>
    </row>
    <row r="9" spans="1:13" ht="13.5" customHeight="1">
      <c r="A9" s="45">
        <v>5</v>
      </c>
      <c r="C9" s="40" t="s">
        <v>155</v>
      </c>
      <c r="D9" s="40" t="s">
        <v>24</v>
      </c>
      <c r="E9" s="40" t="s">
        <v>158</v>
      </c>
      <c r="F9" s="45">
        <v>542</v>
      </c>
      <c r="G9" s="43">
        <v>1.2</v>
      </c>
      <c r="H9" s="44">
        <v>0.4510648148148148</v>
      </c>
      <c r="I9" s="45">
        <v>2972</v>
      </c>
      <c r="J9" s="45">
        <v>3566</v>
      </c>
      <c r="K9" s="45">
        <v>1</v>
      </c>
      <c r="L9" s="45">
        <v>5</v>
      </c>
      <c r="M9" s="45">
        <v>2</v>
      </c>
    </row>
    <row r="10" spans="1:13" ht="13.5" customHeight="1">
      <c r="A10" s="45">
        <v>6</v>
      </c>
      <c r="C10" s="40" t="s">
        <v>55</v>
      </c>
      <c r="D10" s="40" t="s">
        <v>56</v>
      </c>
      <c r="E10" s="40" t="s">
        <v>162</v>
      </c>
      <c r="F10" s="45">
        <v>574</v>
      </c>
      <c r="G10" s="43">
        <v>1.132</v>
      </c>
      <c r="H10" s="44">
        <v>0.4582175925925926</v>
      </c>
      <c r="I10" s="45">
        <v>3590</v>
      </c>
      <c r="J10" s="45">
        <v>4064</v>
      </c>
      <c r="K10" s="45">
        <v>5</v>
      </c>
      <c r="L10" s="45">
        <v>6</v>
      </c>
      <c r="M10" s="45">
        <v>1</v>
      </c>
    </row>
    <row r="11" ht="13.5" customHeight="1">
      <c r="F11" s="20"/>
    </row>
    <row r="12" ht="13.5" customHeight="1"/>
    <row r="14" ht="13.5" customHeight="1"/>
    <row r="15" ht="13.5" customHeight="1"/>
    <row r="16" ht="13.5" customHeight="1">
      <c r="H16" s="44"/>
    </row>
    <row r="17" spans="1:13" ht="13.5" customHeight="1">
      <c r="A17" s="40"/>
      <c r="F17" s="40"/>
      <c r="G17" s="109"/>
      <c r="H17" s="40"/>
      <c r="I17" s="40"/>
      <c r="J17" s="40"/>
      <c r="K17" s="40"/>
      <c r="L17" s="40"/>
      <c r="M17" s="4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:IV16384"/>
    </sheetView>
  </sheetViews>
  <sheetFormatPr defaultColWidth="9.00390625" defaultRowHeight="13.5" customHeight="1"/>
  <cols>
    <col min="1" max="1" width="5.625" style="45" customWidth="1"/>
    <col min="2" max="2" width="2.125" style="40" customWidth="1"/>
    <col min="3" max="4" width="15.625" style="40" customWidth="1"/>
    <col min="5" max="5" width="15.375" style="40" bestFit="1" customWidth="1"/>
    <col min="6" max="10" width="10.625" style="45" customWidth="1"/>
    <col min="11" max="13" width="5.625" style="45" customWidth="1"/>
    <col min="14" max="14" width="5.625" style="40" customWidth="1"/>
    <col min="15" max="16384" width="9.00390625" style="40" customWidth="1"/>
  </cols>
  <sheetData>
    <row r="2" spans="1:13" s="36" customFormat="1" ht="13.5" customHeight="1">
      <c r="A2" s="4" t="s">
        <v>48</v>
      </c>
      <c r="B2" s="34"/>
      <c r="C2" s="34" t="s">
        <v>111</v>
      </c>
      <c r="D2" s="34"/>
      <c r="E2" s="34"/>
      <c r="F2" s="15"/>
      <c r="G2" s="35"/>
      <c r="H2" s="4"/>
      <c r="I2" s="4"/>
      <c r="J2" s="15"/>
      <c r="K2" s="4"/>
      <c r="L2" s="48" t="s">
        <v>112</v>
      </c>
      <c r="M2" s="4"/>
    </row>
    <row r="3" spans="1:13" ht="13.5" customHeight="1">
      <c r="A3" s="2"/>
      <c r="B3" s="37" t="s">
        <v>101</v>
      </c>
      <c r="C3" s="37"/>
      <c r="D3" s="37"/>
      <c r="E3" s="37" t="s">
        <v>102</v>
      </c>
      <c r="F3" s="14"/>
      <c r="G3" s="38" t="s">
        <v>5</v>
      </c>
      <c r="H3" s="39">
        <v>0.40625</v>
      </c>
      <c r="I3" s="2" t="s">
        <v>49</v>
      </c>
      <c r="J3" s="14" t="s">
        <v>113</v>
      </c>
      <c r="K3" s="2"/>
      <c r="L3" s="2"/>
      <c r="M3" s="2"/>
    </row>
    <row r="4" spans="1:13" ht="13.5" customHeight="1">
      <c r="A4" s="3" t="s">
        <v>0</v>
      </c>
      <c r="B4" s="41"/>
      <c r="C4" s="41" t="s">
        <v>40</v>
      </c>
      <c r="D4" s="41" t="s">
        <v>1</v>
      </c>
      <c r="E4" s="41" t="s">
        <v>2</v>
      </c>
      <c r="F4" s="21" t="s">
        <v>60</v>
      </c>
      <c r="G4" s="42" t="s">
        <v>41</v>
      </c>
      <c r="H4" s="3" t="s">
        <v>3</v>
      </c>
      <c r="I4" s="3" t="s">
        <v>4</v>
      </c>
      <c r="J4" s="21" t="s">
        <v>6</v>
      </c>
      <c r="K4" s="3" t="s">
        <v>7</v>
      </c>
      <c r="L4" s="3" t="s">
        <v>8</v>
      </c>
      <c r="M4" s="3" t="s">
        <v>50</v>
      </c>
    </row>
    <row r="5" spans="1:13" ht="13.5" customHeight="1">
      <c r="A5" s="45">
        <v>1</v>
      </c>
      <c r="C5" s="40" t="s">
        <v>55</v>
      </c>
      <c r="D5" s="40" t="s">
        <v>56</v>
      </c>
      <c r="E5" s="40" t="s">
        <v>57</v>
      </c>
      <c r="F5" s="45">
        <v>574</v>
      </c>
      <c r="G5" s="45">
        <v>1.132</v>
      </c>
      <c r="H5" s="44">
        <v>0.49430555555555555</v>
      </c>
      <c r="I5" s="45">
        <v>7608</v>
      </c>
      <c r="J5" s="45">
        <v>8612</v>
      </c>
      <c r="K5" s="45">
        <v>1</v>
      </c>
      <c r="L5" s="45">
        <v>1</v>
      </c>
      <c r="M5" s="45">
        <v>7</v>
      </c>
    </row>
    <row r="6" spans="1:13" ht="13.5" customHeight="1">
      <c r="A6" s="45">
        <v>2</v>
      </c>
      <c r="C6" s="40" t="s">
        <v>51</v>
      </c>
      <c r="D6" s="40" t="s">
        <v>52</v>
      </c>
      <c r="E6" s="40" t="s">
        <v>115</v>
      </c>
      <c r="F6" s="20">
        <v>655</v>
      </c>
      <c r="G6" s="43">
        <v>0.993</v>
      </c>
      <c r="H6" s="44">
        <v>0.5271643518518518</v>
      </c>
      <c r="I6" s="45">
        <v>10447</v>
      </c>
      <c r="J6" s="45">
        <v>10374</v>
      </c>
      <c r="K6" s="45">
        <v>2</v>
      </c>
      <c r="L6" s="45">
        <v>2</v>
      </c>
      <c r="M6" s="45">
        <v>6</v>
      </c>
    </row>
    <row r="7" spans="1:13" ht="13.5" customHeight="1">
      <c r="A7" s="45">
        <v>3</v>
      </c>
      <c r="C7" s="40" t="s">
        <v>53</v>
      </c>
      <c r="D7" s="40" t="s">
        <v>54</v>
      </c>
      <c r="E7" s="40" t="s">
        <v>61</v>
      </c>
      <c r="F7" s="45">
        <v>651</v>
      </c>
      <c r="G7" s="43">
        <v>0.998</v>
      </c>
      <c r="H7" s="44">
        <v>0.5345023148148148</v>
      </c>
      <c r="I7" s="47">
        <v>11081</v>
      </c>
      <c r="J7" s="47">
        <v>11059</v>
      </c>
      <c r="K7" s="47">
        <v>4</v>
      </c>
      <c r="L7" s="45">
        <v>3</v>
      </c>
      <c r="M7" s="45">
        <v>5</v>
      </c>
    </row>
    <row r="8" spans="1:13" ht="13.5" customHeight="1">
      <c r="A8" s="45">
        <v>4</v>
      </c>
      <c r="C8" s="40" t="s">
        <v>68</v>
      </c>
      <c r="D8" s="40" t="s">
        <v>69</v>
      </c>
      <c r="E8" s="40" t="s">
        <v>65</v>
      </c>
      <c r="F8" s="45">
        <v>615</v>
      </c>
      <c r="G8" s="43">
        <v>1.057</v>
      </c>
      <c r="H8" s="44">
        <v>0.5293981481481481</v>
      </c>
      <c r="I8" s="45">
        <v>10640</v>
      </c>
      <c r="J8" s="20">
        <v>11246</v>
      </c>
      <c r="K8" s="45">
        <v>3</v>
      </c>
      <c r="L8" s="45">
        <v>4</v>
      </c>
      <c r="M8" s="45">
        <v>4</v>
      </c>
    </row>
    <row r="9" spans="1:13" ht="13.5" customHeight="1">
      <c r="A9" s="45">
        <v>5</v>
      </c>
      <c r="C9" s="40" t="s">
        <v>104</v>
      </c>
      <c r="D9" s="37" t="s">
        <v>58</v>
      </c>
      <c r="E9" s="37" t="s">
        <v>59</v>
      </c>
      <c r="F9" s="14">
        <v>1085</v>
      </c>
      <c r="G9" s="38">
        <v>0.599</v>
      </c>
      <c r="H9" s="44"/>
      <c r="K9" s="45" t="s">
        <v>116</v>
      </c>
      <c r="L9" s="45" t="s">
        <v>64</v>
      </c>
      <c r="M9" s="45">
        <v>3</v>
      </c>
    </row>
    <row r="10" spans="1:13" ht="13.5" customHeight="1">
      <c r="A10" s="45">
        <v>6</v>
      </c>
      <c r="B10" s="37"/>
      <c r="C10" s="37" t="s">
        <v>62</v>
      </c>
      <c r="D10" s="37" t="s">
        <v>63</v>
      </c>
      <c r="E10" s="37" t="s">
        <v>44</v>
      </c>
      <c r="F10" s="14">
        <v>797</v>
      </c>
      <c r="G10" s="38">
        <v>0.816</v>
      </c>
      <c r="K10" s="45" t="s">
        <v>116</v>
      </c>
      <c r="L10" s="45" t="s">
        <v>64</v>
      </c>
      <c r="M10" s="45">
        <v>3</v>
      </c>
    </row>
    <row r="11" spans="1:13" ht="13.5" customHeight="1">
      <c r="A11" s="45">
        <v>7</v>
      </c>
      <c r="C11" s="40" t="s">
        <v>42</v>
      </c>
      <c r="D11" s="40" t="s">
        <v>43</v>
      </c>
      <c r="E11" s="40" t="s">
        <v>114</v>
      </c>
      <c r="F11" s="20">
        <v>665</v>
      </c>
      <c r="G11" s="46">
        <v>0.978</v>
      </c>
      <c r="K11" s="45" t="s">
        <v>116</v>
      </c>
      <c r="L11" s="45" t="s">
        <v>64</v>
      </c>
      <c r="M11" s="45">
        <v>3</v>
      </c>
    </row>
    <row r="16" ht="13.5" customHeight="1">
      <c r="H16" s="44"/>
    </row>
    <row r="17" spans="1:13" ht="13.5" customHeight="1">
      <c r="A17" s="40"/>
      <c r="F17" s="40"/>
      <c r="G17" s="40"/>
      <c r="H17" s="40"/>
      <c r="I17" s="40"/>
      <c r="J17" s="40"/>
      <c r="K17" s="40"/>
      <c r="L17" s="40"/>
      <c r="M17" s="40"/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A3">
      <selection activeCell="M30" sqref="M30"/>
    </sheetView>
  </sheetViews>
  <sheetFormatPr defaultColWidth="9.00390625" defaultRowHeight="15" customHeight="1"/>
  <cols>
    <col min="1" max="1" width="8.125" style="2" customWidth="1"/>
    <col min="2" max="12" width="4.125" style="2" customWidth="1"/>
    <col min="13" max="13" width="4.125" style="0" customWidth="1"/>
    <col min="14" max="19" width="4.125" style="2" customWidth="1"/>
    <col min="20" max="20" width="4.125" style="0" customWidth="1"/>
    <col min="21" max="21" width="4.125" style="2" customWidth="1"/>
    <col min="22" max="22" width="4.125" style="0" customWidth="1"/>
    <col min="23" max="25" width="4.125" style="2" customWidth="1"/>
    <col min="26" max="26" width="4.125" style="0" customWidth="1"/>
    <col min="27" max="34" width="4.125" style="2" customWidth="1"/>
    <col min="35" max="16384" width="9.375" style="2" customWidth="1"/>
  </cols>
  <sheetData>
    <row r="1" spans="1:31" ht="15" customHeight="1">
      <c r="A1" s="7" t="s">
        <v>109</v>
      </c>
      <c r="H1" s="85"/>
      <c r="M1" s="2"/>
      <c r="W1" s="31"/>
      <c r="AB1" s="31" t="s">
        <v>164</v>
      </c>
      <c r="AC1" s="85"/>
      <c r="AD1" s="85"/>
      <c r="AE1" s="31"/>
    </row>
    <row r="2" spans="1:34" ht="15" customHeight="1">
      <c r="A2" s="128"/>
      <c r="B2" s="129"/>
      <c r="C2" s="128"/>
      <c r="D2" s="128"/>
      <c r="E2" s="128"/>
      <c r="F2" s="128"/>
      <c r="G2" s="128"/>
      <c r="H2" s="129"/>
      <c r="I2" s="128"/>
      <c r="J2" s="128"/>
      <c r="K2" s="128"/>
      <c r="L2" s="128"/>
      <c r="M2" s="130"/>
      <c r="N2" s="130"/>
      <c r="O2" s="128"/>
      <c r="P2" s="129"/>
      <c r="Q2" s="128"/>
      <c r="R2" s="129"/>
      <c r="S2" s="128"/>
      <c r="T2" s="130"/>
      <c r="U2" s="128"/>
      <c r="V2" s="130"/>
      <c r="W2" s="128"/>
      <c r="X2" s="128"/>
      <c r="Y2" s="128"/>
      <c r="Z2" s="130"/>
      <c r="AA2" s="128"/>
      <c r="AB2" s="129"/>
      <c r="AC2" s="128"/>
      <c r="AD2" s="129"/>
      <c r="AE2" s="128"/>
      <c r="AF2" s="129"/>
      <c r="AG2" s="128"/>
      <c r="AH2" s="128"/>
    </row>
    <row r="3" spans="1:34" s="5" customFormat="1" ht="30" customHeight="1">
      <c r="A3" s="117" t="s">
        <v>16</v>
      </c>
      <c r="B3" s="118"/>
      <c r="C3" s="111" t="s">
        <v>38</v>
      </c>
      <c r="D3" s="119"/>
      <c r="E3" s="111" t="s">
        <v>66</v>
      </c>
      <c r="F3" s="111"/>
      <c r="G3" s="125" t="s">
        <v>71</v>
      </c>
      <c r="H3" s="125"/>
      <c r="I3" s="120" t="s">
        <v>18</v>
      </c>
      <c r="J3" s="121"/>
      <c r="K3" s="111" t="s">
        <v>47</v>
      </c>
      <c r="L3" s="111"/>
      <c r="M3" s="122" t="s">
        <v>31</v>
      </c>
      <c r="N3" s="123"/>
      <c r="O3" s="122" t="s">
        <v>11</v>
      </c>
      <c r="P3" s="123"/>
      <c r="Q3" s="111" t="s">
        <v>25</v>
      </c>
      <c r="R3" s="119"/>
      <c r="S3" s="111" t="s">
        <v>26</v>
      </c>
      <c r="T3" s="119"/>
      <c r="U3" s="127" t="s">
        <v>10</v>
      </c>
      <c r="V3" s="127"/>
      <c r="W3" s="125" t="s">
        <v>19</v>
      </c>
      <c r="X3" s="126"/>
      <c r="Y3" s="111" t="s">
        <v>34</v>
      </c>
      <c r="Z3" s="111"/>
      <c r="AA3" s="125" t="s">
        <v>76</v>
      </c>
      <c r="AB3" s="125"/>
      <c r="AC3" s="112" t="s">
        <v>73</v>
      </c>
      <c r="AD3" s="113"/>
      <c r="AE3" s="125" t="s">
        <v>74</v>
      </c>
      <c r="AF3" s="125"/>
      <c r="AG3" s="111" t="s">
        <v>103</v>
      </c>
      <c r="AH3" s="111"/>
    </row>
    <row r="4" spans="1:34" s="5" customFormat="1" ht="30" customHeight="1">
      <c r="A4" s="117" t="s">
        <v>17</v>
      </c>
      <c r="B4" s="118"/>
      <c r="C4" s="125" t="s">
        <v>39</v>
      </c>
      <c r="D4" s="126"/>
      <c r="E4" s="124" t="s">
        <v>67</v>
      </c>
      <c r="F4" s="124"/>
      <c r="G4" s="125" t="s">
        <v>72</v>
      </c>
      <c r="H4" s="125"/>
      <c r="I4" s="117" t="s">
        <v>23</v>
      </c>
      <c r="J4" s="118"/>
      <c r="K4" s="124" t="s">
        <v>105</v>
      </c>
      <c r="L4" s="124"/>
      <c r="M4" s="125" t="s">
        <v>33</v>
      </c>
      <c r="N4" s="126"/>
      <c r="O4" s="125" t="s">
        <v>13</v>
      </c>
      <c r="P4" s="126"/>
      <c r="Q4" s="117" t="s">
        <v>24</v>
      </c>
      <c r="R4" s="118"/>
      <c r="S4" s="117" t="s">
        <v>27</v>
      </c>
      <c r="T4" s="118"/>
      <c r="U4" s="117" t="s">
        <v>12</v>
      </c>
      <c r="V4" s="118"/>
      <c r="W4" s="125" t="s">
        <v>22</v>
      </c>
      <c r="X4" s="126"/>
      <c r="Y4" s="125" t="s">
        <v>35</v>
      </c>
      <c r="Z4" s="125"/>
      <c r="AA4" s="125" t="s">
        <v>45</v>
      </c>
      <c r="AB4" s="125"/>
      <c r="AC4" s="125" t="s">
        <v>70</v>
      </c>
      <c r="AD4" s="126"/>
      <c r="AE4" s="125" t="s">
        <v>75</v>
      </c>
      <c r="AF4" s="125"/>
      <c r="AG4" s="124" t="s">
        <v>36</v>
      </c>
      <c r="AH4" s="124"/>
    </row>
    <row r="5" spans="1:34" s="6" customFormat="1" ht="18" customHeight="1">
      <c r="A5" s="13"/>
      <c r="B5" s="23" t="s">
        <v>21</v>
      </c>
      <c r="C5" s="114">
        <v>574</v>
      </c>
      <c r="D5" s="115"/>
      <c r="E5" s="110">
        <v>705</v>
      </c>
      <c r="F5" s="110"/>
      <c r="G5" s="110">
        <v>615</v>
      </c>
      <c r="H5" s="116"/>
      <c r="I5" s="110">
        <v>652</v>
      </c>
      <c r="J5" s="116"/>
      <c r="K5" s="110">
        <v>702</v>
      </c>
      <c r="L5" s="110"/>
      <c r="M5" s="110">
        <v>797</v>
      </c>
      <c r="N5" s="116"/>
      <c r="O5" s="110">
        <v>651</v>
      </c>
      <c r="P5" s="116"/>
      <c r="Q5" s="110">
        <v>542</v>
      </c>
      <c r="R5" s="116"/>
      <c r="S5" s="110">
        <v>665</v>
      </c>
      <c r="T5" s="116"/>
      <c r="U5" s="110">
        <v>655</v>
      </c>
      <c r="V5" s="116"/>
      <c r="W5" s="110">
        <v>1085</v>
      </c>
      <c r="X5" s="116"/>
      <c r="Y5" s="110">
        <v>1105</v>
      </c>
      <c r="Z5" s="110"/>
      <c r="AA5" s="110">
        <v>528</v>
      </c>
      <c r="AB5" s="116"/>
      <c r="AC5" s="110">
        <v>702</v>
      </c>
      <c r="AD5" s="116"/>
      <c r="AE5" s="110">
        <v>750</v>
      </c>
      <c r="AF5" s="116"/>
      <c r="AG5" s="110">
        <v>765</v>
      </c>
      <c r="AH5" s="110"/>
    </row>
    <row r="6" spans="1:34" ht="18" customHeight="1">
      <c r="A6" s="12" t="s">
        <v>37</v>
      </c>
      <c r="B6" s="11"/>
      <c r="C6" s="9" t="s">
        <v>14</v>
      </c>
      <c r="D6" s="10" t="s">
        <v>15</v>
      </c>
      <c r="E6" s="9" t="s">
        <v>14</v>
      </c>
      <c r="F6" s="10" t="s">
        <v>15</v>
      </c>
      <c r="G6" s="9" t="s">
        <v>14</v>
      </c>
      <c r="H6" s="10" t="s">
        <v>15</v>
      </c>
      <c r="I6" s="9" t="s">
        <v>14</v>
      </c>
      <c r="J6" s="10" t="s">
        <v>15</v>
      </c>
      <c r="K6" s="9" t="s">
        <v>14</v>
      </c>
      <c r="L6" s="10" t="s">
        <v>15</v>
      </c>
      <c r="M6" s="9" t="s">
        <v>14</v>
      </c>
      <c r="N6" s="10" t="s">
        <v>15</v>
      </c>
      <c r="O6" s="9" t="s">
        <v>14</v>
      </c>
      <c r="P6" s="10" t="s">
        <v>15</v>
      </c>
      <c r="Q6" s="9" t="s">
        <v>14</v>
      </c>
      <c r="R6" s="10" t="s">
        <v>15</v>
      </c>
      <c r="S6" s="9" t="s">
        <v>14</v>
      </c>
      <c r="T6" s="10" t="s">
        <v>15</v>
      </c>
      <c r="U6" s="9" t="s">
        <v>14</v>
      </c>
      <c r="V6" s="10" t="s">
        <v>15</v>
      </c>
      <c r="W6" s="9" t="s">
        <v>14</v>
      </c>
      <c r="X6" s="10" t="s">
        <v>15</v>
      </c>
      <c r="Y6" s="9" t="s">
        <v>14</v>
      </c>
      <c r="Z6" s="10" t="s">
        <v>15</v>
      </c>
      <c r="AA6" s="9" t="s">
        <v>14</v>
      </c>
      <c r="AB6" s="10" t="s">
        <v>15</v>
      </c>
      <c r="AC6" s="9" t="s">
        <v>14</v>
      </c>
      <c r="AD6" s="10" t="s">
        <v>15</v>
      </c>
      <c r="AE6" s="9" t="s">
        <v>14</v>
      </c>
      <c r="AF6" s="10" t="s">
        <v>15</v>
      </c>
      <c r="AG6" s="9" t="s">
        <v>14</v>
      </c>
      <c r="AH6" s="10" t="s">
        <v>15</v>
      </c>
    </row>
    <row r="7" spans="1:34" ht="18" customHeight="1">
      <c r="A7" s="2" t="s">
        <v>110</v>
      </c>
      <c r="C7" s="14">
        <v>7</v>
      </c>
      <c r="D7" s="15">
        <v>7</v>
      </c>
      <c r="F7" s="4"/>
      <c r="G7" s="14">
        <v>4</v>
      </c>
      <c r="H7" s="15">
        <v>4</v>
      </c>
      <c r="I7" s="14"/>
      <c r="J7" s="15"/>
      <c r="L7" s="4"/>
      <c r="M7" s="14">
        <v>3</v>
      </c>
      <c r="N7" s="15">
        <v>3</v>
      </c>
      <c r="O7" s="14">
        <v>5</v>
      </c>
      <c r="P7" s="15">
        <v>5</v>
      </c>
      <c r="Q7" s="14"/>
      <c r="R7" s="15"/>
      <c r="S7" s="14">
        <v>3</v>
      </c>
      <c r="T7" s="15">
        <v>3</v>
      </c>
      <c r="U7" s="14">
        <v>6</v>
      </c>
      <c r="V7" s="15">
        <v>6</v>
      </c>
      <c r="W7" s="2">
        <v>3</v>
      </c>
      <c r="X7" s="4">
        <v>3</v>
      </c>
      <c r="Y7" s="14"/>
      <c r="Z7" s="15"/>
      <c r="AA7" s="14"/>
      <c r="AB7" s="15"/>
      <c r="AC7" s="14"/>
      <c r="AD7" s="15"/>
      <c r="AE7" s="14"/>
      <c r="AF7" s="15"/>
      <c r="AH7" s="4"/>
    </row>
    <row r="8" spans="1:34" ht="18" customHeight="1">
      <c r="A8" s="2" t="s">
        <v>165</v>
      </c>
      <c r="C8" s="14">
        <v>1</v>
      </c>
      <c r="D8" s="15">
        <v>8</v>
      </c>
      <c r="F8" s="15"/>
      <c r="G8" s="14"/>
      <c r="H8" s="15"/>
      <c r="I8" s="14">
        <v>4</v>
      </c>
      <c r="J8" s="15">
        <v>4</v>
      </c>
      <c r="L8" s="15"/>
      <c r="M8" s="14">
        <v>6</v>
      </c>
      <c r="N8" s="15">
        <v>9</v>
      </c>
      <c r="O8" s="14">
        <v>3</v>
      </c>
      <c r="P8" s="15">
        <v>8</v>
      </c>
      <c r="Q8" s="14">
        <v>2</v>
      </c>
      <c r="R8" s="15">
        <v>2</v>
      </c>
      <c r="S8" s="14"/>
      <c r="T8" s="15"/>
      <c r="U8" s="14">
        <v>5</v>
      </c>
      <c r="V8" s="15">
        <v>11</v>
      </c>
      <c r="X8" s="4"/>
      <c r="Y8" s="14"/>
      <c r="Z8" s="15"/>
      <c r="AA8" s="14"/>
      <c r="AB8" s="15"/>
      <c r="AC8" s="14"/>
      <c r="AD8" s="15"/>
      <c r="AE8" s="14"/>
      <c r="AF8" s="15"/>
      <c r="AH8" s="15"/>
    </row>
    <row r="9" spans="3:34" ht="18" customHeight="1">
      <c r="C9" s="14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X9" s="4"/>
      <c r="Y9" s="14"/>
      <c r="Z9" s="15"/>
      <c r="AA9" s="14"/>
      <c r="AB9" s="15"/>
      <c r="AC9" s="14"/>
      <c r="AD9" s="15"/>
      <c r="AE9" s="14"/>
      <c r="AF9" s="15"/>
      <c r="AG9" s="14"/>
      <c r="AH9" s="15"/>
    </row>
    <row r="10" spans="1:34" ht="18" customHeight="1">
      <c r="A10" s="19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4"/>
      <c r="Y10" s="19"/>
      <c r="Z10" s="15"/>
      <c r="AA10" s="14"/>
      <c r="AB10" s="15"/>
      <c r="AC10" s="14"/>
      <c r="AD10" s="15"/>
      <c r="AE10" s="14"/>
      <c r="AF10" s="15"/>
      <c r="AG10" s="14"/>
      <c r="AH10" s="15"/>
    </row>
    <row r="11" spans="1:34" ht="18" customHeight="1">
      <c r="A11" s="19"/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4"/>
      <c r="Y11" s="19"/>
      <c r="Z11" s="15"/>
      <c r="AA11" s="14"/>
      <c r="AB11" s="15"/>
      <c r="AC11" s="14"/>
      <c r="AD11" s="15"/>
      <c r="AE11" s="14"/>
      <c r="AF11" s="15"/>
      <c r="AG11" s="14"/>
      <c r="AH11" s="15"/>
    </row>
    <row r="12" spans="1:34" ht="18" customHeight="1">
      <c r="A12" s="19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4"/>
      <c r="Y12" s="19"/>
      <c r="Z12" s="15"/>
      <c r="AA12" s="14"/>
      <c r="AB12" s="15"/>
      <c r="AC12" s="14"/>
      <c r="AD12" s="15"/>
      <c r="AE12" s="14"/>
      <c r="AF12" s="15"/>
      <c r="AG12" s="14"/>
      <c r="AH12" s="15"/>
    </row>
    <row r="13" spans="1:34" ht="18" customHeight="1">
      <c r="A13" s="19"/>
      <c r="C13" s="14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4"/>
      <c r="Y13" s="19"/>
      <c r="Z13" s="15"/>
      <c r="AA13" s="14"/>
      <c r="AB13" s="15"/>
      <c r="AC13" s="14"/>
      <c r="AD13" s="15"/>
      <c r="AE13" s="14"/>
      <c r="AF13" s="15"/>
      <c r="AG13" s="14"/>
      <c r="AH13" s="15"/>
    </row>
    <row r="14" spans="1:34" ht="18" customHeight="1">
      <c r="A14" s="19"/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4"/>
      <c r="Y14" s="19"/>
      <c r="Z14" s="15"/>
      <c r="AA14" s="14"/>
      <c r="AB14" s="15"/>
      <c r="AC14" s="14"/>
      <c r="AD14" s="15"/>
      <c r="AE14" s="14"/>
      <c r="AF14" s="15"/>
      <c r="AG14" s="14"/>
      <c r="AH14" s="15"/>
    </row>
    <row r="15" spans="1:34" ht="18" customHeight="1">
      <c r="A15" s="19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4"/>
      <c r="Y15" s="19"/>
      <c r="Z15" s="15"/>
      <c r="AA15" s="14"/>
      <c r="AB15" s="15"/>
      <c r="AC15" s="14"/>
      <c r="AD15" s="15"/>
      <c r="AE15" s="14"/>
      <c r="AF15" s="15"/>
      <c r="AG15" s="14"/>
      <c r="AH15" s="15"/>
    </row>
    <row r="16" spans="1:34" ht="18" customHeight="1">
      <c r="A16" s="19"/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4"/>
      <c r="Y16" s="19"/>
      <c r="Z16" s="15"/>
      <c r="AA16" s="14"/>
      <c r="AB16" s="15"/>
      <c r="AC16" s="14"/>
      <c r="AD16" s="15"/>
      <c r="AE16" s="14"/>
      <c r="AF16" s="15"/>
      <c r="AG16" s="14"/>
      <c r="AH16" s="15"/>
    </row>
    <row r="17" spans="1:34" ht="18" customHeight="1">
      <c r="A17" s="19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4"/>
      <c r="Y17" s="19"/>
      <c r="Z17" s="15"/>
      <c r="AA17" s="14"/>
      <c r="AB17" s="15"/>
      <c r="AC17" s="14"/>
      <c r="AD17" s="15"/>
      <c r="AE17" s="14"/>
      <c r="AF17" s="15"/>
      <c r="AG17" s="14"/>
      <c r="AH17" s="15"/>
    </row>
    <row r="18" spans="1:34" ht="18" customHeight="1">
      <c r="A18" s="19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4"/>
      <c r="Y18" s="51"/>
      <c r="Z18" s="15"/>
      <c r="AA18" s="14"/>
      <c r="AB18" s="15"/>
      <c r="AC18" s="14"/>
      <c r="AD18" s="15"/>
      <c r="AE18" s="14"/>
      <c r="AF18" s="15"/>
      <c r="AG18" s="14"/>
      <c r="AH18" s="15"/>
    </row>
    <row r="19" spans="1:34" ht="18" customHeight="1">
      <c r="A19" s="19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4"/>
      <c r="Y19" s="19"/>
      <c r="Z19" s="15"/>
      <c r="AA19" s="14"/>
      <c r="AB19" s="15"/>
      <c r="AC19" s="14"/>
      <c r="AD19" s="15"/>
      <c r="AE19" s="14"/>
      <c r="AF19" s="15"/>
      <c r="AG19" s="14"/>
      <c r="AH19" s="15"/>
    </row>
    <row r="20" spans="1:34" ht="18" customHeight="1">
      <c r="A20" s="19"/>
      <c r="C20" s="14"/>
      <c r="D20" s="15"/>
      <c r="E20" s="14"/>
      <c r="F20" s="15"/>
      <c r="G20" s="19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4"/>
      <c r="Y20" s="19"/>
      <c r="Z20" s="15"/>
      <c r="AA20" s="19"/>
      <c r="AB20" s="15"/>
      <c r="AC20" s="14"/>
      <c r="AD20" s="15"/>
      <c r="AE20" s="19"/>
      <c r="AF20" s="15"/>
      <c r="AG20" s="14"/>
      <c r="AH20" s="15"/>
    </row>
    <row r="21" spans="3:34" ht="18" customHeight="1">
      <c r="C21" s="14"/>
      <c r="D21" s="15"/>
      <c r="E21" s="14"/>
      <c r="F21" s="15"/>
      <c r="G21" s="19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4"/>
      <c r="Y21" s="51"/>
      <c r="Z21" s="15"/>
      <c r="AA21" s="51"/>
      <c r="AB21" s="15"/>
      <c r="AC21" s="14"/>
      <c r="AD21" s="15"/>
      <c r="AE21" s="19"/>
      <c r="AF21" s="15"/>
      <c r="AG21" s="14"/>
      <c r="AH21" s="15"/>
    </row>
    <row r="22" spans="3:34" ht="18" customHeight="1">
      <c r="C22" s="14"/>
      <c r="D22" s="15"/>
      <c r="E22" s="33"/>
      <c r="F22" s="15"/>
      <c r="G22" s="19"/>
      <c r="H22" s="15"/>
      <c r="I22" s="14"/>
      <c r="J22" s="15"/>
      <c r="K22" s="33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4"/>
      <c r="Y22" s="51"/>
      <c r="Z22" s="15"/>
      <c r="AA22" s="51"/>
      <c r="AB22" s="15"/>
      <c r="AC22" s="14"/>
      <c r="AD22" s="15"/>
      <c r="AE22" s="19"/>
      <c r="AF22" s="15"/>
      <c r="AG22" s="33"/>
      <c r="AH22" s="15"/>
    </row>
    <row r="23" spans="3:34" ht="18" customHeight="1">
      <c r="C23" s="14"/>
      <c r="D23" s="15"/>
      <c r="E23" s="14"/>
      <c r="F23" s="15"/>
      <c r="G23" s="19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4"/>
      <c r="Y23" s="19"/>
      <c r="Z23" s="15"/>
      <c r="AA23" s="19"/>
      <c r="AB23" s="15"/>
      <c r="AC23" s="14"/>
      <c r="AD23" s="15"/>
      <c r="AE23" s="19"/>
      <c r="AF23" s="15"/>
      <c r="AG23" s="14"/>
      <c r="AH23" s="15"/>
    </row>
    <row r="24" spans="1:34" ht="18" customHeight="1">
      <c r="A24" s="3"/>
      <c r="B24" s="3"/>
      <c r="C24" s="21"/>
      <c r="D24" s="22"/>
      <c r="E24" s="21"/>
      <c r="F24" s="22"/>
      <c r="G24" s="27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6"/>
      <c r="Y24" s="27"/>
      <c r="Z24" s="22"/>
      <c r="AA24" s="27"/>
      <c r="AB24" s="22"/>
      <c r="AC24" s="21"/>
      <c r="AD24" s="22"/>
      <c r="AE24" s="27"/>
      <c r="AF24" s="22"/>
      <c r="AG24" s="21"/>
      <c r="AH24" s="22"/>
    </row>
    <row r="25" spans="1:34" s="5" customFormat="1" ht="30" customHeight="1">
      <c r="A25" s="117" t="s">
        <v>16</v>
      </c>
      <c r="B25" s="118"/>
      <c r="C25" s="111" t="s">
        <v>9</v>
      </c>
      <c r="D25" s="119"/>
      <c r="E25" s="111" t="s">
        <v>66</v>
      </c>
      <c r="F25" s="111"/>
      <c r="G25" s="125" t="s">
        <v>71</v>
      </c>
      <c r="H25" s="125"/>
      <c r="I25" s="120" t="s">
        <v>18</v>
      </c>
      <c r="J25" s="121"/>
      <c r="K25" s="111" t="s">
        <v>47</v>
      </c>
      <c r="L25" s="111"/>
      <c r="M25" s="122" t="s">
        <v>32</v>
      </c>
      <c r="N25" s="123"/>
      <c r="O25" s="122" t="s">
        <v>11</v>
      </c>
      <c r="P25" s="123"/>
      <c r="Q25" s="111" t="s">
        <v>25</v>
      </c>
      <c r="R25" s="119"/>
      <c r="S25" s="111" t="s">
        <v>26</v>
      </c>
      <c r="T25" s="119"/>
      <c r="U25" s="127" t="s">
        <v>10</v>
      </c>
      <c r="V25" s="127"/>
      <c r="W25" s="125" t="s">
        <v>19</v>
      </c>
      <c r="X25" s="126"/>
      <c r="Y25" s="111" t="s">
        <v>34</v>
      </c>
      <c r="Z25" s="111"/>
      <c r="AA25" s="125" t="s">
        <v>46</v>
      </c>
      <c r="AB25" s="125"/>
      <c r="AC25" s="112" t="s">
        <v>73</v>
      </c>
      <c r="AD25" s="113"/>
      <c r="AE25" s="125" t="s">
        <v>74</v>
      </c>
      <c r="AF25" s="125"/>
      <c r="AG25" s="111" t="s">
        <v>103</v>
      </c>
      <c r="AH25" s="111"/>
    </row>
    <row r="26" spans="1:34" ht="15" customHeight="1">
      <c r="A26" s="7" t="s">
        <v>20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</row>
    <row r="27" spans="1:34" ht="15" customHeight="1">
      <c r="A27" s="28" t="s">
        <v>30</v>
      </c>
      <c r="B27" s="24"/>
      <c r="C27" s="25"/>
      <c r="D27" s="87"/>
      <c r="E27" s="25"/>
      <c r="F27" s="87"/>
      <c r="G27" s="14"/>
      <c r="H27" s="87"/>
      <c r="I27" s="25"/>
      <c r="J27" s="87"/>
      <c r="K27" s="25"/>
      <c r="L27" s="87"/>
      <c r="M27" s="25"/>
      <c r="N27" s="87"/>
      <c r="O27" s="25"/>
      <c r="P27" s="87"/>
      <c r="Q27" s="25"/>
      <c r="R27" s="87"/>
      <c r="S27" s="25"/>
      <c r="T27" s="87"/>
      <c r="U27" s="25"/>
      <c r="V27" s="87"/>
      <c r="W27" s="25"/>
      <c r="X27" s="87"/>
      <c r="Y27" s="14"/>
      <c r="Z27" s="88"/>
      <c r="AA27" s="14"/>
      <c r="AB27" s="87"/>
      <c r="AC27" s="25"/>
      <c r="AD27" s="87"/>
      <c r="AE27" s="14"/>
      <c r="AF27" s="87"/>
      <c r="AG27" s="25"/>
      <c r="AH27" s="87"/>
    </row>
    <row r="28" spans="1:34" ht="15" customHeight="1">
      <c r="A28" s="28" t="s">
        <v>28</v>
      </c>
      <c r="B28" s="24"/>
      <c r="C28" s="25"/>
      <c r="D28" s="25"/>
      <c r="E28" s="25"/>
      <c r="F28" s="25"/>
      <c r="G28" s="17"/>
      <c r="H28" s="1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14"/>
      <c r="Z28" s="29"/>
      <c r="AA28" s="17"/>
      <c r="AB28" s="17"/>
      <c r="AC28" s="25"/>
      <c r="AD28" s="25"/>
      <c r="AE28" s="17"/>
      <c r="AF28" s="17"/>
      <c r="AG28" s="25"/>
      <c r="AH28" s="25"/>
    </row>
    <row r="29" spans="1:34" ht="15" customHeight="1">
      <c r="A29" s="28" t="s">
        <v>29</v>
      </c>
      <c r="B29" s="24"/>
      <c r="C29" s="30"/>
      <c r="D29" s="30"/>
      <c r="E29" s="25"/>
      <c r="F29" s="30"/>
      <c r="G29" s="6"/>
      <c r="H29" s="30"/>
      <c r="I29" s="30"/>
      <c r="J29" s="30"/>
      <c r="K29" s="25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"/>
      <c r="Z29" s="30"/>
      <c r="AA29" s="6"/>
      <c r="AB29" s="30"/>
      <c r="AC29" s="30"/>
      <c r="AD29" s="30"/>
      <c r="AE29" s="6"/>
      <c r="AF29" s="30"/>
      <c r="AG29" s="25"/>
      <c r="AH29" s="30"/>
    </row>
    <row r="30" spans="1:34" ht="15" customHeight="1">
      <c r="A30" s="86"/>
      <c r="B30" s="7"/>
      <c r="C30" s="14"/>
      <c r="D30" s="14"/>
      <c r="E30" s="14"/>
      <c r="F30" s="14"/>
      <c r="G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  <c r="U30" s="14"/>
      <c r="V30" s="16"/>
      <c r="W30" s="14"/>
      <c r="X30" s="14"/>
      <c r="Y30" s="14"/>
      <c r="Z30" s="2"/>
      <c r="AA30" s="14"/>
      <c r="AC30" s="14"/>
      <c r="AD30" s="14"/>
      <c r="AE30" s="14"/>
      <c r="AG30" s="14"/>
      <c r="AH30" s="14"/>
    </row>
    <row r="31" spans="3:34" s="8" customFormat="1" ht="15" customHeight="1">
      <c r="C31" s="17"/>
      <c r="D31" s="17"/>
      <c r="E31" s="17"/>
      <c r="F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8"/>
      <c r="U31" s="17"/>
      <c r="V31" s="18"/>
      <c r="W31" s="17"/>
      <c r="X31" s="17"/>
      <c r="Y31" s="17"/>
      <c r="AC31" s="17"/>
      <c r="AD31" s="17"/>
      <c r="AG31" s="17"/>
      <c r="AH31" s="17"/>
    </row>
    <row r="32" spans="1:13" ht="15" customHeight="1">
      <c r="A32" s="7" t="s">
        <v>108</v>
      </c>
      <c r="J32" s="7" t="s">
        <v>107</v>
      </c>
      <c r="M32" s="7" t="s">
        <v>106</v>
      </c>
    </row>
  </sheetData>
  <mergeCells count="84">
    <mergeCell ref="AE4:AF4"/>
    <mergeCell ref="AE2:AF2"/>
    <mergeCell ref="AE3:AF3"/>
    <mergeCell ref="AC4:AD4"/>
    <mergeCell ref="AA25:AB25"/>
    <mergeCell ref="AC5:AD5"/>
    <mergeCell ref="AA5:AB5"/>
    <mergeCell ref="G2:H2"/>
    <mergeCell ref="G3:H3"/>
    <mergeCell ref="AC2:AD2"/>
    <mergeCell ref="S2:T2"/>
    <mergeCell ref="M2:N2"/>
    <mergeCell ref="M3:N3"/>
    <mergeCell ref="M4:N4"/>
    <mergeCell ref="I5:J5"/>
    <mergeCell ref="W25:X25"/>
    <mergeCell ref="Y25:Z25"/>
    <mergeCell ref="E25:F25"/>
    <mergeCell ref="E5:F5"/>
    <mergeCell ref="U5:V5"/>
    <mergeCell ref="S25:T25"/>
    <mergeCell ref="U25:V25"/>
    <mergeCell ref="W5:X5"/>
    <mergeCell ref="G25:H25"/>
    <mergeCell ref="A2:B2"/>
    <mergeCell ref="C3:D3"/>
    <mergeCell ref="AG2:AH2"/>
    <mergeCell ref="AG3:AH3"/>
    <mergeCell ref="S3:T3"/>
    <mergeCell ref="K2:L2"/>
    <mergeCell ref="K3:L3"/>
    <mergeCell ref="E3:F3"/>
    <mergeCell ref="Q3:R3"/>
    <mergeCell ref="C2:D2"/>
    <mergeCell ref="E2:F2"/>
    <mergeCell ref="Q2:R2"/>
    <mergeCell ref="AA2:AB2"/>
    <mergeCell ref="U2:V2"/>
    <mergeCell ref="Y2:Z2"/>
    <mergeCell ref="I2:J2"/>
    <mergeCell ref="W2:X2"/>
    <mergeCell ref="O2:P2"/>
    <mergeCell ref="AA3:AB3"/>
    <mergeCell ref="W3:X3"/>
    <mergeCell ref="Y3:Z3"/>
    <mergeCell ref="Q4:R4"/>
    <mergeCell ref="S4:T4"/>
    <mergeCell ref="U4:V4"/>
    <mergeCell ref="U3:V3"/>
    <mergeCell ref="G4:H4"/>
    <mergeCell ref="AA4:AB4"/>
    <mergeCell ref="Y4:Z4"/>
    <mergeCell ref="E4:F4"/>
    <mergeCell ref="K4:L4"/>
    <mergeCell ref="AG4:AH4"/>
    <mergeCell ref="AC3:AD3"/>
    <mergeCell ref="A3:B3"/>
    <mergeCell ref="A4:B4"/>
    <mergeCell ref="O3:P3"/>
    <mergeCell ref="O4:P4"/>
    <mergeCell ref="I3:J3"/>
    <mergeCell ref="C4:D4"/>
    <mergeCell ref="I4:J4"/>
    <mergeCell ref="W4:X4"/>
    <mergeCell ref="C5:D5"/>
    <mergeCell ref="O5:P5"/>
    <mergeCell ref="Q5:R5"/>
    <mergeCell ref="A25:B25"/>
    <mergeCell ref="C25:D25"/>
    <mergeCell ref="G5:H5"/>
    <mergeCell ref="K25:L25"/>
    <mergeCell ref="I25:J25"/>
    <mergeCell ref="O25:P25"/>
    <mergeCell ref="Q25:R25"/>
    <mergeCell ref="AG5:AH5"/>
    <mergeCell ref="Y5:Z5"/>
    <mergeCell ref="K5:L5"/>
    <mergeCell ref="AG25:AH25"/>
    <mergeCell ref="AC25:AD25"/>
    <mergeCell ref="AE25:AF25"/>
    <mergeCell ref="M25:N25"/>
    <mergeCell ref="M5:N5"/>
    <mergeCell ref="AE5:AF5"/>
    <mergeCell ref="S5:T5"/>
  </mergeCells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D33" sqref="D33"/>
    </sheetView>
  </sheetViews>
  <sheetFormatPr defaultColWidth="9.00390625" defaultRowHeight="13.5"/>
  <cols>
    <col min="1" max="1" width="4.625" style="0" customWidth="1"/>
    <col min="2" max="2" width="13.625" style="0" bestFit="1" customWidth="1"/>
    <col min="4" max="18" width="7.125" style="0" customWidth="1"/>
  </cols>
  <sheetData>
    <row r="1" spans="1:18" s="94" customFormat="1" ht="13.5">
      <c r="A1" s="52" t="s">
        <v>151</v>
      </c>
      <c r="B1" s="72"/>
      <c r="R1" s="72"/>
    </row>
    <row r="2" spans="1:26" s="52" customFormat="1" ht="24" customHeight="1">
      <c r="A2" s="50" t="s">
        <v>117</v>
      </c>
      <c r="B2" s="50" t="s">
        <v>77</v>
      </c>
      <c r="C2" s="53" t="s">
        <v>78</v>
      </c>
      <c r="D2" s="54" t="s">
        <v>118</v>
      </c>
      <c r="E2" s="50" t="s">
        <v>119</v>
      </c>
      <c r="F2" s="49" t="s">
        <v>120</v>
      </c>
      <c r="G2" s="50" t="s">
        <v>79</v>
      </c>
      <c r="H2" s="56" t="s">
        <v>80</v>
      </c>
      <c r="I2" s="57" t="s">
        <v>121</v>
      </c>
      <c r="J2" s="57" t="s">
        <v>81</v>
      </c>
      <c r="K2" s="57" t="s">
        <v>82</v>
      </c>
      <c r="L2" s="57" t="s">
        <v>83</v>
      </c>
      <c r="M2" s="61" t="s">
        <v>122</v>
      </c>
      <c r="N2" s="89"/>
      <c r="O2" s="59" t="s">
        <v>123</v>
      </c>
      <c r="P2" s="60" t="s">
        <v>124</v>
      </c>
      <c r="Q2" s="59" t="s">
        <v>125</v>
      </c>
      <c r="R2" s="50" t="s">
        <v>77</v>
      </c>
      <c r="S2" s="61"/>
      <c r="T2" s="61"/>
      <c r="U2" s="53"/>
      <c r="X2" s="50"/>
      <c r="Y2" s="53"/>
      <c r="Z2" s="56"/>
    </row>
    <row r="3" spans="1:26" s="1" customFormat="1" ht="12.75" customHeight="1">
      <c r="A3" s="50">
        <v>1</v>
      </c>
      <c r="B3" s="62" t="s">
        <v>126</v>
      </c>
      <c r="C3" s="62" t="s">
        <v>127</v>
      </c>
      <c r="D3" s="90">
        <v>7.509</v>
      </c>
      <c r="E3" s="64">
        <f>D3/0.3048</f>
        <v>24.635826771653544</v>
      </c>
      <c r="F3" s="50"/>
      <c r="G3" s="65">
        <f>(0.003*E3+0.635)*E3</f>
        <v>17.464521882168764</v>
      </c>
      <c r="H3" s="66">
        <f>3600/(0.74*(G3^0.5+2.6))</f>
        <v>717.6314465002988</v>
      </c>
      <c r="I3" s="57">
        <v>0.9</v>
      </c>
      <c r="J3" s="57">
        <v>0.975</v>
      </c>
      <c r="K3" s="57">
        <v>0.975</v>
      </c>
      <c r="L3" s="57">
        <v>1</v>
      </c>
      <c r="M3" s="91">
        <v>0.935</v>
      </c>
      <c r="N3" s="67">
        <f aca="true" t="shared" si="0" ref="N3:N14">I3*J3*K3*L3*M3</f>
        <v>0.7999509374999999</v>
      </c>
      <c r="O3" s="58">
        <v>0.8</v>
      </c>
      <c r="P3" s="68">
        <f>H3*O3</f>
        <v>574.1051572002391</v>
      </c>
      <c r="Q3" s="67">
        <f aca="true" t="shared" si="1" ref="Q3:Q14">650/P3</f>
        <v>1.1321967619484212</v>
      </c>
      <c r="R3" s="62" t="s">
        <v>126</v>
      </c>
      <c r="S3" s="70"/>
      <c r="T3" s="63"/>
      <c r="U3" s="62"/>
      <c r="X3" s="53"/>
      <c r="Y3" s="53"/>
      <c r="Z3" s="66"/>
    </row>
    <row r="4" spans="1:26" s="1" customFormat="1" ht="12.75" customHeight="1">
      <c r="A4" s="50">
        <v>2</v>
      </c>
      <c r="B4" s="62" t="s">
        <v>128</v>
      </c>
      <c r="C4" s="62" t="s">
        <v>129</v>
      </c>
      <c r="D4" s="92"/>
      <c r="E4" s="69">
        <v>24</v>
      </c>
      <c r="F4" s="32"/>
      <c r="G4" s="65">
        <f>(0.003*E4+0.635)*E4</f>
        <v>16.968000000000004</v>
      </c>
      <c r="H4" s="66">
        <f>3600/(0.74*(G4^0.5+2.6))</f>
        <v>724.0219144344459</v>
      </c>
      <c r="I4" s="70">
        <v>0.975</v>
      </c>
      <c r="J4" s="70">
        <v>0.975</v>
      </c>
      <c r="K4" s="70">
        <v>1</v>
      </c>
      <c r="L4" s="67">
        <v>1</v>
      </c>
      <c r="M4" s="93">
        <v>1.025</v>
      </c>
      <c r="N4" s="67">
        <f t="shared" si="0"/>
        <v>0.9743906249999998</v>
      </c>
      <c r="O4" s="67">
        <v>0.974</v>
      </c>
      <c r="P4" s="68">
        <f aca="true" t="shared" si="2" ref="P4:P14">H4*O4</f>
        <v>705.1973446591503</v>
      </c>
      <c r="Q4" s="67">
        <f t="shared" si="1"/>
        <v>0.921727804171144</v>
      </c>
      <c r="R4" s="62" t="s">
        <v>128</v>
      </c>
      <c r="S4" s="70"/>
      <c r="T4" s="63"/>
      <c r="U4" s="62"/>
      <c r="X4" s="53"/>
      <c r="Y4" s="53"/>
      <c r="Z4" s="66"/>
    </row>
    <row r="5" spans="1:20" s="94" customFormat="1" ht="13.5">
      <c r="A5" s="95">
        <v>3</v>
      </c>
      <c r="B5" s="72" t="s">
        <v>68</v>
      </c>
      <c r="C5" s="80" t="s">
        <v>72</v>
      </c>
      <c r="D5" s="96">
        <v>7.515</v>
      </c>
      <c r="E5" s="97">
        <f>D5/0.3048</f>
        <v>24.65551181102362</v>
      </c>
      <c r="F5" s="80"/>
      <c r="G5" s="98">
        <f>(0.003*E5+0.635)*E5</f>
        <v>17.479932787990574</v>
      </c>
      <c r="H5" s="83">
        <f>3600/(0.74*(G5^0.5+2.6))</f>
        <v>717.4363551090795</v>
      </c>
      <c r="I5" s="58">
        <v>0.925</v>
      </c>
      <c r="J5" s="58">
        <v>0.975</v>
      </c>
      <c r="K5" s="58">
        <v>0.975</v>
      </c>
      <c r="L5" s="58">
        <v>1</v>
      </c>
      <c r="M5" s="82">
        <v>0.975</v>
      </c>
      <c r="N5" s="58">
        <f t="shared" si="0"/>
        <v>0.857344921875</v>
      </c>
      <c r="O5" s="58">
        <v>0.857</v>
      </c>
      <c r="P5" s="68">
        <f t="shared" si="2"/>
        <v>614.8429563284811</v>
      </c>
      <c r="Q5" s="58">
        <f t="shared" si="1"/>
        <v>1.0571805260345801</v>
      </c>
      <c r="R5" s="72" t="s">
        <v>68</v>
      </c>
      <c r="S5" s="80"/>
      <c r="T5" s="80"/>
    </row>
    <row r="6" spans="1:19" s="1" customFormat="1" ht="12.75" customHeight="1">
      <c r="A6" s="50">
        <v>4</v>
      </c>
      <c r="B6" s="72" t="s">
        <v>84</v>
      </c>
      <c r="C6" s="73" t="s">
        <v>130</v>
      </c>
      <c r="D6" s="79"/>
      <c r="E6" s="69">
        <v>25.6</v>
      </c>
      <c r="F6" s="32"/>
      <c r="G6" s="65">
        <f>(0.003*E6+0.635)*E6</f>
        <v>18.222080000000002</v>
      </c>
      <c r="H6" s="66">
        <f>3600/(0.74*(G6^0.5+2.6))</f>
        <v>708.2623510195941</v>
      </c>
      <c r="I6" s="70">
        <v>0.94</v>
      </c>
      <c r="J6" s="70">
        <v>0.975</v>
      </c>
      <c r="K6" s="70">
        <v>0.98</v>
      </c>
      <c r="L6" s="70">
        <v>1</v>
      </c>
      <c r="M6" s="93">
        <v>1.025</v>
      </c>
      <c r="N6" s="70">
        <f t="shared" si="0"/>
        <v>0.9206242499999998</v>
      </c>
      <c r="O6" s="67">
        <v>0.921</v>
      </c>
      <c r="P6" s="68">
        <f t="shared" si="2"/>
        <v>652.3096252890463</v>
      </c>
      <c r="Q6" s="67">
        <f t="shared" si="1"/>
        <v>0.996459311346168</v>
      </c>
      <c r="R6" s="72" t="s">
        <v>84</v>
      </c>
      <c r="S6" s="32"/>
    </row>
    <row r="7" spans="1:19" s="1" customFormat="1" ht="12.75" customHeight="1">
      <c r="A7" s="50">
        <v>5</v>
      </c>
      <c r="B7" s="53" t="s">
        <v>47</v>
      </c>
      <c r="C7" s="53" t="s">
        <v>131</v>
      </c>
      <c r="D7" s="79">
        <v>8</v>
      </c>
      <c r="E7" s="64">
        <v>26.25</v>
      </c>
      <c r="F7" s="50"/>
      <c r="G7" s="84">
        <f aca="true" t="shared" si="3" ref="G7:G14">(0.003*E7+0.635)*E7</f>
        <v>18.7359375</v>
      </c>
      <c r="H7" s="56">
        <f aca="true" t="shared" si="4" ref="H7:H14">3600/(0.74*(G7^0.5+2.6))</f>
        <v>702.1523875135017</v>
      </c>
      <c r="I7" s="57">
        <v>1</v>
      </c>
      <c r="J7" s="57">
        <v>1</v>
      </c>
      <c r="K7" s="57">
        <v>1</v>
      </c>
      <c r="L7" s="57">
        <v>1</v>
      </c>
      <c r="M7" s="82">
        <v>1</v>
      </c>
      <c r="N7" s="58">
        <f t="shared" si="0"/>
        <v>1</v>
      </c>
      <c r="O7" s="58">
        <v>1</v>
      </c>
      <c r="P7" s="68">
        <f t="shared" si="2"/>
        <v>702.1523875135017</v>
      </c>
      <c r="Q7" s="58">
        <f t="shared" si="1"/>
        <v>0.9257249730387068</v>
      </c>
      <c r="R7" s="53" t="s">
        <v>47</v>
      </c>
      <c r="S7" s="77"/>
    </row>
    <row r="8" spans="1:20" s="94" customFormat="1" ht="13.5">
      <c r="A8" s="95">
        <v>20</v>
      </c>
      <c r="B8" s="72" t="s">
        <v>132</v>
      </c>
      <c r="C8" s="80" t="s">
        <v>133</v>
      </c>
      <c r="D8" s="96">
        <v>8.96</v>
      </c>
      <c r="E8" s="97">
        <f>D8/0.3048</f>
        <v>29.396325459317588</v>
      </c>
      <c r="F8" s="80"/>
      <c r="G8" s="98">
        <f t="shared" si="3"/>
        <v>21.25909851819704</v>
      </c>
      <c r="H8" s="83">
        <f t="shared" si="4"/>
        <v>674.6675166423594</v>
      </c>
      <c r="I8" s="58">
        <v>1.025</v>
      </c>
      <c r="J8" s="58">
        <v>1.02</v>
      </c>
      <c r="K8" s="58">
        <v>1</v>
      </c>
      <c r="L8" s="58">
        <v>1</v>
      </c>
      <c r="M8" s="99">
        <v>0.995</v>
      </c>
      <c r="N8" s="58">
        <f t="shared" si="0"/>
        <v>1.0402725</v>
      </c>
      <c r="O8" s="58">
        <v>1.04</v>
      </c>
      <c r="P8" s="68">
        <f t="shared" si="2"/>
        <v>701.6542173080537</v>
      </c>
      <c r="Q8" s="58">
        <f t="shared" si="1"/>
        <v>0.9263822321110977</v>
      </c>
      <c r="R8" s="72" t="s">
        <v>132</v>
      </c>
      <c r="S8" s="80"/>
      <c r="T8" s="80"/>
    </row>
    <row r="9" spans="1:26" s="1" customFormat="1" ht="12.75" customHeight="1">
      <c r="A9" s="50">
        <v>8</v>
      </c>
      <c r="B9" s="62" t="s">
        <v>85</v>
      </c>
      <c r="C9" s="62" t="s">
        <v>86</v>
      </c>
      <c r="D9" s="79">
        <v>9.49</v>
      </c>
      <c r="E9" s="69">
        <v>31.1</v>
      </c>
      <c r="F9" s="32">
        <v>1993</v>
      </c>
      <c r="G9" s="65">
        <f t="shared" si="3"/>
        <v>22.650130000000004</v>
      </c>
      <c r="H9" s="66">
        <f t="shared" si="4"/>
        <v>661.0575564677744</v>
      </c>
      <c r="I9" s="70">
        <v>1</v>
      </c>
      <c r="J9" s="70">
        <v>1</v>
      </c>
      <c r="K9" s="70">
        <v>0.995</v>
      </c>
      <c r="L9" s="70">
        <v>1</v>
      </c>
      <c r="M9" s="71">
        <v>0.99</v>
      </c>
      <c r="N9" s="67">
        <f t="shared" si="0"/>
        <v>0.98505</v>
      </c>
      <c r="O9" s="67">
        <v>0.985</v>
      </c>
      <c r="P9" s="68">
        <f t="shared" si="2"/>
        <v>651.1416931207577</v>
      </c>
      <c r="Q9" s="67">
        <f t="shared" si="1"/>
        <v>0.9982466287555848</v>
      </c>
      <c r="R9" s="62" t="s">
        <v>85</v>
      </c>
      <c r="S9" s="70"/>
      <c r="T9" s="63"/>
      <c r="U9" s="62"/>
      <c r="X9" s="53"/>
      <c r="Y9" s="53"/>
      <c r="Z9" s="66"/>
    </row>
    <row r="10" spans="1:26" s="1" customFormat="1" ht="12.75" customHeight="1">
      <c r="A10" s="50">
        <v>9</v>
      </c>
      <c r="B10" s="62" t="s">
        <v>134</v>
      </c>
      <c r="C10" s="62" t="s">
        <v>135</v>
      </c>
      <c r="D10" s="79">
        <v>9.7</v>
      </c>
      <c r="E10" s="69">
        <v>31.8</v>
      </c>
      <c r="F10" s="32">
        <v>1996</v>
      </c>
      <c r="G10" s="65">
        <f t="shared" si="3"/>
        <v>23.226720000000004</v>
      </c>
      <c r="H10" s="66">
        <f t="shared" si="4"/>
        <v>655.6942360031653</v>
      </c>
      <c r="I10" s="70">
        <v>0.925</v>
      </c>
      <c r="J10" s="70">
        <v>0.99</v>
      </c>
      <c r="K10" s="70">
        <v>0.98</v>
      </c>
      <c r="L10" s="70">
        <v>1</v>
      </c>
      <c r="M10" s="93">
        <v>0.92</v>
      </c>
      <c r="N10" s="67">
        <f t="shared" si="0"/>
        <v>0.8256402000000002</v>
      </c>
      <c r="O10" s="67">
        <v>0.826</v>
      </c>
      <c r="P10" s="68">
        <f t="shared" si="2"/>
        <v>541.6034389386145</v>
      </c>
      <c r="Q10" s="67">
        <f t="shared" si="1"/>
        <v>1.200140090088444</v>
      </c>
      <c r="R10" s="62" t="s">
        <v>134</v>
      </c>
      <c r="S10" s="70"/>
      <c r="T10" s="63"/>
      <c r="U10" s="62"/>
      <c r="X10" s="53"/>
      <c r="Y10" s="74"/>
      <c r="Z10" s="66"/>
    </row>
    <row r="11" spans="1:26" s="1" customFormat="1" ht="12.75" customHeight="1">
      <c r="A11" s="50">
        <v>11</v>
      </c>
      <c r="B11" s="72" t="s">
        <v>136</v>
      </c>
      <c r="C11" s="72" t="s">
        <v>137</v>
      </c>
      <c r="D11" s="81"/>
      <c r="E11" s="76">
        <v>34</v>
      </c>
      <c r="F11" s="77"/>
      <c r="G11" s="78">
        <f t="shared" si="3"/>
        <v>25.058</v>
      </c>
      <c r="H11" s="68">
        <f t="shared" si="4"/>
        <v>639.6259452094697</v>
      </c>
      <c r="I11" s="67">
        <v>1.05</v>
      </c>
      <c r="J11" s="67">
        <v>0.99</v>
      </c>
      <c r="K11" s="67">
        <v>0.99</v>
      </c>
      <c r="L11" s="67">
        <v>1</v>
      </c>
      <c r="M11" s="93">
        <v>1.01</v>
      </c>
      <c r="N11" s="67">
        <f t="shared" si="0"/>
        <v>1.0393960500000001</v>
      </c>
      <c r="O11" s="67">
        <v>1.039</v>
      </c>
      <c r="P11" s="68">
        <f t="shared" si="2"/>
        <v>664.571357072639</v>
      </c>
      <c r="Q11" s="67">
        <f t="shared" si="1"/>
        <v>0.9780740519169767</v>
      </c>
      <c r="R11" s="72" t="s">
        <v>136</v>
      </c>
      <c r="S11" s="70"/>
      <c r="T11" s="63"/>
      <c r="U11" s="72"/>
      <c r="X11" s="53"/>
      <c r="Y11" s="53"/>
      <c r="Z11" s="66"/>
    </row>
    <row r="12" spans="1:26" s="1" customFormat="1" ht="12.75" customHeight="1">
      <c r="A12" s="50">
        <v>12</v>
      </c>
      <c r="B12" s="72" t="s">
        <v>89</v>
      </c>
      <c r="C12" s="72" t="s">
        <v>90</v>
      </c>
      <c r="D12" s="96">
        <v>10.41</v>
      </c>
      <c r="E12" s="76">
        <v>34.1</v>
      </c>
      <c r="F12" s="77"/>
      <c r="G12" s="78">
        <f t="shared" si="3"/>
        <v>25.141930000000002</v>
      </c>
      <c r="H12" s="68">
        <f t="shared" si="4"/>
        <v>638.9222993152781</v>
      </c>
      <c r="I12" s="70">
        <v>1.025</v>
      </c>
      <c r="J12" s="70">
        <v>1</v>
      </c>
      <c r="K12" s="70">
        <v>1</v>
      </c>
      <c r="L12" s="70">
        <v>1</v>
      </c>
      <c r="M12" s="71">
        <v>1</v>
      </c>
      <c r="N12" s="67">
        <f t="shared" si="0"/>
        <v>1.025</v>
      </c>
      <c r="O12" s="67">
        <v>1.025</v>
      </c>
      <c r="P12" s="68">
        <f t="shared" si="2"/>
        <v>654.89535679816</v>
      </c>
      <c r="Q12" s="67">
        <f t="shared" si="1"/>
        <v>0.992524978613234</v>
      </c>
      <c r="R12" s="72" t="s">
        <v>89</v>
      </c>
      <c r="S12" s="70"/>
      <c r="T12" s="63"/>
      <c r="U12" s="72"/>
      <c r="X12" s="53"/>
      <c r="Y12" s="53"/>
      <c r="Z12" s="66"/>
    </row>
    <row r="13" spans="1:26" s="1" customFormat="1" ht="12.75" customHeight="1">
      <c r="A13" s="50">
        <v>18</v>
      </c>
      <c r="B13" s="62" t="s">
        <v>93</v>
      </c>
      <c r="C13" s="62" t="s">
        <v>94</v>
      </c>
      <c r="D13" s="79">
        <v>10.61</v>
      </c>
      <c r="E13" s="69">
        <v>34.8</v>
      </c>
      <c r="F13" s="32"/>
      <c r="G13" s="65">
        <f t="shared" si="3"/>
        <v>25.73112</v>
      </c>
      <c r="H13" s="66">
        <f t="shared" si="4"/>
        <v>634.0581142152255</v>
      </c>
      <c r="I13" s="70">
        <v>0.925</v>
      </c>
      <c r="J13" s="70">
        <v>0.99</v>
      </c>
      <c r="K13" s="70">
        <v>0.98</v>
      </c>
      <c r="L13" s="70">
        <v>1</v>
      </c>
      <c r="M13" s="93">
        <v>0.97</v>
      </c>
      <c r="N13" s="67">
        <f t="shared" si="0"/>
        <v>0.87051195</v>
      </c>
      <c r="O13" s="67">
        <v>0.871</v>
      </c>
      <c r="P13" s="68">
        <f t="shared" si="2"/>
        <v>552.2646174814614</v>
      </c>
      <c r="Q13" s="67">
        <f t="shared" si="1"/>
        <v>1.1769720156331025</v>
      </c>
      <c r="R13" s="62" t="s">
        <v>93</v>
      </c>
      <c r="S13" s="70"/>
      <c r="T13" s="63"/>
      <c r="U13" s="62"/>
      <c r="X13" s="53"/>
      <c r="Y13" s="50"/>
      <c r="Z13" s="66"/>
    </row>
    <row r="14" spans="1:19" s="1" customFormat="1" ht="12.75" customHeight="1">
      <c r="A14" s="50">
        <v>13</v>
      </c>
      <c r="B14" s="52" t="s">
        <v>138</v>
      </c>
      <c r="C14" s="52" t="s">
        <v>139</v>
      </c>
      <c r="D14" s="79">
        <v>12.41</v>
      </c>
      <c r="E14" s="69">
        <v>40.72</v>
      </c>
      <c r="F14" s="50"/>
      <c r="G14" s="78">
        <f t="shared" si="3"/>
        <v>30.8315552</v>
      </c>
      <c r="H14" s="66">
        <f t="shared" si="4"/>
        <v>596.7243258945175</v>
      </c>
      <c r="I14" s="57">
        <v>0.95</v>
      </c>
      <c r="J14" s="57">
        <v>1</v>
      </c>
      <c r="K14" s="57">
        <v>0.975</v>
      </c>
      <c r="L14" s="57">
        <v>1</v>
      </c>
      <c r="M14" s="99">
        <v>0.955</v>
      </c>
      <c r="N14" s="58">
        <f t="shared" si="0"/>
        <v>0.8845687499999999</v>
      </c>
      <c r="O14" s="58">
        <v>0.885</v>
      </c>
      <c r="P14" s="68">
        <f t="shared" si="2"/>
        <v>528.101028416648</v>
      </c>
      <c r="Q14" s="58">
        <f t="shared" si="1"/>
        <v>1.2308250978961912</v>
      </c>
      <c r="R14" s="52" t="s">
        <v>138</v>
      </c>
      <c r="S14" s="77"/>
    </row>
    <row r="15" spans="1:26" s="1" customFormat="1" ht="12.75" customHeight="1">
      <c r="A15" s="50"/>
      <c r="B15" s="53"/>
      <c r="C15" s="50"/>
      <c r="D15" s="65"/>
      <c r="E15" s="64"/>
      <c r="F15" s="50"/>
      <c r="G15" s="100"/>
      <c r="H15" s="56"/>
      <c r="I15" s="57"/>
      <c r="J15" s="57"/>
      <c r="K15" s="57"/>
      <c r="L15" s="57"/>
      <c r="M15" s="57"/>
      <c r="N15" s="57"/>
      <c r="O15" s="57"/>
      <c r="P15" s="67" t="s">
        <v>140</v>
      </c>
      <c r="Q15" s="70">
        <f>AVERAGE(Q3:Q14)</f>
        <v>1.0447045392961376</v>
      </c>
      <c r="R15" s="53"/>
      <c r="S15" s="67"/>
      <c r="T15" s="63"/>
      <c r="U15" s="62"/>
      <c r="X15" s="53"/>
      <c r="Y15" s="53"/>
      <c r="Z15" s="66"/>
    </row>
    <row r="16" spans="1:19" s="1" customFormat="1" ht="12.75" customHeight="1">
      <c r="A16" s="50">
        <v>6</v>
      </c>
      <c r="B16" s="62" t="s">
        <v>141</v>
      </c>
      <c r="C16" s="62" t="s">
        <v>142</v>
      </c>
      <c r="D16" s="92"/>
      <c r="E16" s="69">
        <v>29</v>
      </c>
      <c r="F16" s="32">
        <v>1980</v>
      </c>
      <c r="G16" s="65">
        <f aca="true" t="shared" si="5" ref="G16:G24">(0.003*E16+0.635)*E16</f>
        <v>20.938</v>
      </c>
      <c r="H16" s="66">
        <f aca="true" t="shared" si="6" ref="H16:H24">3600/(0.74*(G16^0.5+2.6))</f>
        <v>677.9537944005235</v>
      </c>
      <c r="I16" s="101">
        <v>1.4</v>
      </c>
      <c r="J16" s="70">
        <v>1.02</v>
      </c>
      <c r="K16" s="70">
        <v>1.025</v>
      </c>
      <c r="L16" s="67">
        <v>1.05</v>
      </c>
      <c r="M16" s="102">
        <v>1.05</v>
      </c>
      <c r="N16" s="67">
        <f aca="true" t="shared" si="7" ref="N16:N24">I16*J16*K16*L16*M16</f>
        <v>1.61372925</v>
      </c>
      <c r="O16" s="67">
        <v>1.6</v>
      </c>
      <c r="P16" s="68">
        <f aca="true" t="shared" si="8" ref="P16:P24">H16*O16</f>
        <v>1084.7260710408377</v>
      </c>
      <c r="Q16" s="67">
        <f aca="true" t="shared" si="9" ref="Q16:Q24">650/P16</f>
        <v>0.5992296279707735</v>
      </c>
      <c r="R16" s="62" t="s">
        <v>141</v>
      </c>
      <c r="S16" s="32"/>
    </row>
    <row r="17" spans="1:19" s="1" customFormat="1" ht="12.75" customHeight="1">
      <c r="A17" s="50">
        <v>7</v>
      </c>
      <c r="B17" s="53" t="s">
        <v>143</v>
      </c>
      <c r="C17" s="53" t="s">
        <v>144</v>
      </c>
      <c r="D17" s="92"/>
      <c r="E17" s="69">
        <v>30</v>
      </c>
      <c r="F17" s="32"/>
      <c r="G17" s="65">
        <f t="shared" si="5"/>
        <v>21.75</v>
      </c>
      <c r="H17" s="66">
        <f t="shared" si="6"/>
        <v>669.7512121197796</v>
      </c>
      <c r="I17" s="101">
        <v>1.5</v>
      </c>
      <c r="J17" s="70">
        <v>1.025</v>
      </c>
      <c r="K17" s="70">
        <v>1.025</v>
      </c>
      <c r="L17" s="67">
        <v>1</v>
      </c>
      <c r="M17" s="102">
        <v>1.05</v>
      </c>
      <c r="N17" s="67">
        <f t="shared" si="7"/>
        <v>1.6547343749999999</v>
      </c>
      <c r="O17" s="67">
        <v>1.65</v>
      </c>
      <c r="P17" s="68">
        <f t="shared" si="8"/>
        <v>1105.0894999976363</v>
      </c>
      <c r="Q17" s="67">
        <f t="shared" si="9"/>
        <v>0.5881876535804479</v>
      </c>
      <c r="R17" s="53" t="s">
        <v>143</v>
      </c>
      <c r="S17" s="67"/>
    </row>
    <row r="18" spans="1:26" s="1" customFormat="1" ht="12.75" customHeight="1">
      <c r="A18" s="50">
        <v>15</v>
      </c>
      <c r="B18" s="62" t="s">
        <v>145</v>
      </c>
      <c r="C18" s="72" t="s">
        <v>146</v>
      </c>
      <c r="D18" s="96"/>
      <c r="E18" s="76">
        <v>30</v>
      </c>
      <c r="F18" s="77"/>
      <c r="G18" s="78">
        <f t="shared" si="5"/>
        <v>21.75</v>
      </c>
      <c r="H18" s="68">
        <f t="shared" si="6"/>
        <v>669.7512121197796</v>
      </c>
      <c r="I18" s="67">
        <v>1.05</v>
      </c>
      <c r="J18" s="67">
        <v>1.02</v>
      </c>
      <c r="K18" s="67">
        <v>1.01</v>
      </c>
      <c r="L18" s="67">
        <v>1</v>
      </c>
      <c r="M18" s="102">
        <v>1.1</v>
      </c>
      <c r="N18" s="70">
        <f t="shared" si="7"/>
        <v>1.1898810000000002</v>
      </c>
      <c r="O18" s="67">
        <v>1.19</v>
      </c>
      <c r="P18" s="68">
        <f t="shared" si="8"/>
        <v>797.0039424225376</v>
      </c>
      <c r="Q18" s="67">
        <f t="shared" si="9"/>
        <v>0.8155543095863352</v>
      </c>
      <c r="R18" s="62" t="s">
        <v>145</v>
      </c>
      <c r="S18" s="70"/>
      <c r="T18" s="63"/>
      <c r="U18" s="62"/>
      <c r="X18" s="53"/>
      <c r="Y18" s="74"/>
      <c r="Z18" s="66"/>
    </row>
    <row r="19" spans="1:20" s="94" customFormat="1" ht="13.5">
      <c r="A19" s="95">
        <v>21</v>
      </c>
      <c r="B19" s="72" t="s">
        <v>147</v>
      </c>
      <c r="C19" s="80" t="s">
        <v>148</v>
      </c>
      <c r="D19" s="96">
        <v>9.27</v>
      </c>
      <c r="E19" s="97">
        <f>D19/0.3048</f>
        <v>30.413385826771652</v>
      </c>
      <c r="F19" s="80"/>
      <c r="G19" s="98">
        <f t="shared" si="5"/>
        <v>22.087422112344225</v>
      </c>
      <c r="H19" s="83">
        <f t="shared" si="6"/>
        <v>666.4448819570102</v>
      </c>
      <c r="I19" s="58">
        <v>1.05</v>
      </c>
      <c r="J19" s="58">
        <v>1.02</v>
      </c>
      <c r="K19" s="58">
        <v>1</v>
      </c>
      <c r="L19" s="58">
        <v>1</v>
      </c>
      <c r="M19" s="103">
        <v>1.05</v>
      </c>
      <c r="N19" s="58">
        <f t="shared" si="7"/>
        <v>1.1245500000000002</v>
      </c>
      <c r="O19" s="58">
        <v>1.125</v>
      </c>
      <c r="P19" s="83">
        <f t="shared" si="8"/>
        <v>749.7504922016365</v>
      </c>
      <c r="Q19" s="58">
        <f t="shared" si="9"/>
        <v>0.8669550827386323</v>
      </c>
      <c r="R19" s="72" t="s">
        <v>147</v>
      </c>
      <c r="S19" s="80"/>
      <c r="T19" s="80"/>
    </row>
    <row r="20" spans="1:19" s="1" customFormat="1" ht="12.75" customHeight="1">
      <c r="A20" s="50">
        <v>10</v>
      </c>
      <c r="B20" s="62" t="s">
        <v>87</v>
      </c>
      <c r="C20" s="62" t="s">
        <v>88</v>
      </c>
      <c r="D20" s="79"/>
      <c r="E20" s="69">
        <v>33.8</v>
      </c>
      <c r="F20" s="32"/>
      <c r="G20" s="65">
        <f t="shared" si="5"/>
        <v>24.890319999999996</v>
      </c>
      <c r="H20" s="66">
        <f t="shared" si="6"/>
        <v>641.0399367596615</v>
      </c>
      <c r="I20" s="70">
        <v>1.025</v>
      </c>
      <c r="J20" s="70">
        <v>1.025</v>
      </c>
      <c r="K20" s="70">
        <v>1.01</v>
      </c>
      <c r="L20" s="70">
        <v>1</v>
      </c>
      <c r="M20" s="71">
        <v>1.125</v>
      </c>
      <c r="N20" s="70">
        <f t="shared" si="7"/>
        <v>1.1937726562499997</v>
      </c>
      <c r="O20" s="67">
        <v>1.194</v>
      </c>
      <c r="P20" s="68">
        <f t="shared" si="8"/>
        <v>765.4016844910358</v>
      </c>
      <c r="Q20" s="67">
        <f t="shared" si="9"/>
        <v>0.8492272922448901</v>
      </c>
      <c r="R20" s="62" t="s">
        <v>87</v>
      </c>
      <c r="S20" s="32"/>
    </row>
    <row r="21" spans="1:19" s="1" customFormat="1" ht="12.75" customHeight="1">
      <c r="A21" s="50">
        <v>14</v>
      </c>
      <c r="B21" s="62" t="s">
        <v>95</v>
      </c>
      <c r="C21" s="62" t="s">
        <v>96</v>
      </c>
      <c r="D21" s="79">
        <v>10.34</v>
      </c>
      <c r="E21" s="69">
        <f>D21/0.3048</f>
        <v>33.92388451443569</v>
      </c>
      <c r="F21" s="32"/>
      <c r="G21" s="65">
        <f t="shared" si="5"/>
        <v>24.994156488312974</v>
      </c>
      <c r="H21" s="66">
        <f t="shared" si="6"/>
        <v>640.1630219390605</v>
      </c>
      <c r="I21" s="70">
        <v>1.025</v>
      </c>
      <c r="J21" s="70">
        <v>1.025</v>
      </c>
      <c r="K21" s="70">
        <v>1</v>
      </c>
      <c r="L21" s="70">
        <v>1</v>
      </c>
      <c r="M21" s="63">
        <v>1</v>
      </c>
      <c r="N21" s="70">
        <f t="shared" si="7"/>
        <v>1.050625</v>
      </c>
      <c r="O21" s="67">
        <v>1.051</v>
      </c>
      <c r="P21" s="68">
        <f t="shared" si="8"/>
        <v>672.8113360579525</v>
      </c>
      <c r="Q21" s="67">
        <f t="shared" si="9"/>
        <v>0.966095493884503</v>
      </c>
      <c r="R21" s="62" t="s">
        <v>95</v>
      </c>
      <c r="S21" s="32"/>
    </row>
    <row r="22" spans="1:26" s="1" customFormat="1" ht="12.75" customHeight="1">
      <c r="A22" s="50">
        <v>15</v>
      </c>
      <c r="B22" s="62" t="s">
        <v>91</v>
      </c>
      <c r="C22" s="74" t="s">
        <v>92</v>
      </c>
      <c r="D22" s="79"/>
      <c r="E22" s="69">
        <v>35</v>
      </c>
      <c r="F22" s="32"/>
      <c r="G22" s="65">
        <f t="shared" si="5"/>
        <v>25.9</v>
      </c>
      <c r="H22" s="66">
        <f t="shared" si="6"/>
        <v>632.6876878759101</v>
      </c>
      <c r="I22" s="70">
        <v>1.015</v>
      </c>
      <c r="J22" s="70">
        <v>1</v>
      </c>
      <c r="K22" s="70">
        <v>1.005</v>
      </c>
      <c r="L22" s="70">
        <v>1</v>
      </c>
      <c r="M22" s="63">
        <v>1.035</v>
      </c>
      <c r="N22" s="70">
        <f t="shared" si="7"/>
        <v>1.0557776249999997</v>
      </c>
      <c r="O22" s="67">
        <v>1.056</v>
      </c>
      <c r="P22" s="68">
        <f t="shared" si="8"/>
        <v>668.1181983969611</v>
      </c>
      <c r="Q22" s="67">
        <f t="shared" si="9"/>
        <v>0.9728817469117998</v>
      </c>
      <c r="R22" s="62" t="s">
        <v>91</v>
      </c>
      <c r="S22" s="70"/>
      <c r="T22" s="63"/>
      <c r="U22" s="75"/>
      <c r="X22" s="53"/>
      <c r="Y22" s="74"/>
      <c r="Z22" s="66"/>
    </row>
    <row r="23" spans="1:19" s="1" customFormat="1" ht="12.75" customHeight="1">
      <c r="A23" s="50">
        <v>16</v>
      </c>
      <c r="B23" s="72" t="s">
        <v>97</v>
      </c>
      <c r="C23" s="75" t="s">
        <v>98</v>
      </c>
      <c r="D23" s="75">
        <v>10.826</v>
      </c>
      <c r="E23" s="76">
        <v>35.5</v>
      </c>
      <c r="F23" s="75"/>
      <c r="G23" s="78">
        <f t="shared" si="5"/>
        <v>26.32325</v>
      </c>
      <c r="H23" s="68">
        <f t="shared" si="6"/>
        <v>629.2982419663033</v>
      </c>
      <c r="I23" s="67">
        <v>1</v>
      </c>
      <c r="J23" s="67">
        <v>1</v>
      </c>
      <c r="K23" s="67">
        <v>0.98</v>
      </c>
      <c r="L23" s="67">
        <v>1</v>
      </c>
      <c r="M23" s="71">
        <v>0.93</v>
      </c>
      <c r="N23" s="67">
        <f t="shared" si="7"/>
        <v>0.9114</v>
      </c>
      <c r="O23" s="67">
        <v>0.911</v>
      </c>
      <c r="P23" s="68">
        <f t="shared" si="8"/>
        <v>573.2906984313023</v>
      </c>
      <c r="Q23" s="67">
        <f t="shared" si="9"/>
        <v>1.1338052436200303</v>
      </c>
      <c r="R23" s="72" t="s">
        <v>97</v>
      </c>
      <c r="S23" s="32"/>
    </row>
    <row r="24" spans="1:19" s="1" customFormat="1" ht="12.75" customHeight="1">
      <c r="A24" s="50">
        <v>21</v>
      </c>
      <c r="B24" s="62" t="s">
        <v>99</v>
      </c>
      <c r="C24" s="62" t="s">
        <v>100</v>
      </c>
      <c r="D24" s="79">
        <v>12</v>
      </c>
      <c r="E24" s="69">
        <v>39.3</v>
      </c>
      <c r="F24" s="32"/>
      <c r="G24" s="65">
        <f t="shared" si="5"/>
        <v>29.58897</v>
      </c>
      <c r="H24" s="66">
        <f t="shared" si="6"/>
        <v>605.114724178898</v>
      </c>
      <c r="I24" s="70">
        <v>1.025</v>
      </c>
      <c r="J24" s="70">
        <v>1</v>
      </c>
      <c r="K24" s="70">
        <v>1</v>
      </c>
      <c r="L24" s="70">
        <v>1</v>
      </c>
      <c r="M24" s="71">
        <v>1</v>
      </c>
      <c r="N24" s="70">
        <f t="shared" si="7"/>
        <v>1.025</v>
      </c>
      <c r="O24" s="67">
        <v>1.025</v>
      </c>
      <c r="P24" s="68">
        <f t="shared" si="8"/>
        <v>620.2425922833704</v>
      </c>
      <c r="Q24" s="67">
        <f t="shared" si="9"/>
        <v>1.047977046540903</v>
      </c>
      <c r="R24" s="62" t="s">
        <v>99</v>
      </c>
      <c r="S24" s="32"/>
    </row>
    <row r="25" spans="1:26" s="1" customFormat="1" ht="12.75" customHeight="1">
      <c r="A25" s="50"/>
      <c r="B25" s="104" t="s">
        <v>149</v>
      </c>
      <c r="C25" s="53"/>
      <c r="D25" s="79"/>
      <c r="E25" s="69"/>
      <c r="F25" s="32"/>
      <c r="H25" s="55" t="s">
        <v>150</v>
      </c>
      <c r="I25" s="57"/>
      <c r="J25" s="57"/>
      <c r="K25" s="67"/>
      <c r="N25" s="104"/>
      <c r="O25" s="32"/>
      <c r="Y25" s="53"/>
      <c r="Z25" s="66"/>
    </row>
    <row r="26" ht="13.5">
      <c r="I26" s="105" t="s">
        <v>152</v>
      </c>
    </row>
  </sheetData>
  <printOptions/>
  <pageMargins left="0.75" right="0.75" top="1" bottom="1" header="0.512" footer="0.512"/>
  <pageSetup orientation="portrait" paperSize="9" r:id="rId1"/>
  <ignoredErrors>
    <ignoredError sqref="Q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Makio IWABUCHI</dc:creator>
  <cp:keywords/>
  <dc:description/>
  <cp:lastModifiedBy>HP Customer</cp:lastModifiedBy>
  <cp:lastPrinted>2012-12-04T06:29:48Z</cp:lastPrinted>
  <dcterms:created xsi:type="dcterms:W3CDTF">2008-02-10T11:31:19Z</dcterms:created>
  <dcterms:modified xsi:type="dcterms:W3CDTF">2013-03-10T06:00:47Z</dcterms:modified>
  <cp:category/>
  <cp:version/>
  <cp:contentType/>
  <cp:contentStatus/>
</cp:coreProperties>
</file>